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455"/>
  </bookViews>
  <sheets>
    <sheet name="Hoja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67" i="1"/>
  <c r="R66"/>
  <c r="R65"/>
  <c r="S65" s="1"/>
  <c r="R63"/>
  <c r="S63" s="1"/>
  <c r="R62"/>
  <c r="S62" s="1"/>
  <c r="R61"/>
  <c r="R60"/>
  <c r="R59"/>
  <c r="S58"/>
  <c r="R57"/>
  <c r="R56"/>
  <c r="R55"/>
  <c r="Q54"/>
  <c r="R54" s="1"/>
  <c r="S49" s="1"/>
  <c r="R53"/>
  <c r="R51"/>
  <c r="R50"/>
  <c r="R49"/>
  <c r="S48"/>
  <c r="R48"/>
  <c r="R47"/>
  <c r="S47" s="1"/>
  <c r="S46"/>
  <c r="R46"/>
  <c r="R44"/>
  <c r="S44" s="1"/>
  <c r="R43"/>
  <c r="R42"/>
  <c r="R41"/>
  <c r="R40"/>
  <c r="S40" s="1"/>
  <c r="R39"/>
  <c r="R38"/>
  <c r="S38" s="1"/>
  <c r="S37"/>
  <c r="R37"/>
  <c r="R36"/>
  <c r="R35"/>
  <c r="S34"/>
  <c r="R34"/>
  <c r="R33"/>
  <c r="R32"/>
  <c r="R31"/>
  <c r="S29" s="1"/>
  <c r="R30"/>
  <c r="R29"/>
  <c r="R28"/>
  <c r="S23" s="1"/>
  <c r="R27"/>
  <c r="R26"/>
  <c r="R25"/>
  <c r="R24"/>
  <c r="R23"/>
  <c r="R22"/>
  <c r="R21"/>
  <c r="S21" s="1"/>
  <c r="S20"/>
  <c r="R20"/>
  <c r="R16"/>
  <c r="S16" s="1"/>
  <c r="R15"/>
  <c r="R14"/>
  <c r="R12"/>
  <c r="S12" s="1"/>
  <c r="R11"/>
  <c r="S10" s="1"/>
  <c r="R9"/>
  <c r="R8"/>
  <c r="R7"/>
  <c r="R6"/>
  <c r="S6" s="1"/>
  <c r="S66" l="1"/>
  <c r="T6"/>
  <c r="S55"/>
  <c r="T65"/>
  <c r="T23"/>
  <c r="T49"/>
  <c r="T58"/>
  <c r="T69" l="1"/>
</calcChain>
</file>

<file path=xl/comments1.xml><?xml version="1.0" encoding="utf-8"?>
<comments xmlns="http://schemas.openxmlformats.org/spreadsheetml/2006/main">
  <authors>
    <author>Maryori Sabalza</author>
    <author>luz marlene andrade hong</author>
  </authors>
  <commentList>
    <comment ref="P10" authorId="0">
      <text>
        <r>
          <rPr>
            <b/>
            <sz val="9"/>
            <color indexed="81"/>
            <rFont val="Tahoma"/>
            <family val="2"/>
          </rPr>
          <t>Maryori Sabalza:</t>
        </r>
        <r>
          <rPr>
            <sz val="9"/>
            <color indexed="81"/>
            <rFont val="Tahoma"/>
            <family val="2"/>
          </rPr>
          <t xml:space="preserve">
18466 se cambia por 19898 en reunión de ajustes este dato es de 31 de octubre por que se envian los recursos que entran al presupuesto</t>
        </r>
      </text>
    </comment>
    <comment ref="P11" authorId="0">
      <text>
        <r>
          <rPr>
            <b/>
            <sz val="9"/>
            <color indexed="81"/>
            <rFont val="Tahoma"/>
            <family val="2"/>
          </rPr>
          <t>Maryori Sabalza:</t>
        </r>
        <r>
          <rPr>
            <sz val="9"/>
            <color indexed="81"/>
            <rFont val="Tahoma"/>
            <family val="2"/>
          </rPr>
          <t xml:space="preserve">
para esta evaluacion se suprimio una</t>
        </r>
      </text>
    </comment>
    <comment ref="P15" authorId="0">
      <text>
        <r>
          <rPr>
            <b/>
            <sz val="9"/>
            <color indexed="81"/>
            <rFont val="Tahoma"/>
            <family val="2"/>
          </rPr>
          <t>Maryori Sabalza:</t>
        </r>
        <r>
          <rPr>
            <sz val="9"/>
            <color indexed="81"/>
            <rFont val="Tahoma"/>
            <family val="2"/>
          </rPr>
          <t xml:space="preserve">
No estaba programado</t>
        </r>
      </text>
    </comment>
    <comment ref="P17" authorId="0">
      <text>
        <r>
          <rPr>
            <b/>
            <sz val="9"/>
            <color indexed="81"/>
            <rFont val="Tahoma"/>
            <family val="2"/>
          </rPr>
          <t>Maryori Sabalza:</t>
        </r>
        <r>
          <rPr>
            <sz val="9"/>
            <color indexed="81"/>
            <rFont val="Tahoma"/>
            <family val="2"/>
          </rPr>
          <t xml:space="preserve">
Modificado a 8 habia un 0</t>
        </r>
      </text>
    </comment>
    <comment ref="P20" authorId="0">
      <text>
        <r>
          <rPr>
            <b/>
            <sz val="9"/>
            <color indexed="81"/>
            <rFont val="Tahoma"/>
            <family val="2"/>
          </rPr>
          <t>Maryori Sabalza:</t>
        </r>
        <r>
          <rPr>
            <sz val="9"/>
            <color indexed="81"/>
            <rFont val="Tahoma"/>
            <family val="2"/>
          </rPr>
          <t xml:space="preserve">
se cambia de 873 a 1216</t>
        </r>
      </text>
    </comment>
    <comment ref="P21" authorId="0">
      <text>
        <r>
          <rPr>
            <b/>
            <sz val="9"/>
            <color indexed="81"/>
            <rFont val="Tahoma"/>
            <family val="2"/>
          </rPr>
          <t>Maryori Sabalza:</t>
        </r>
        <r>
          <rPr>
            <sz val="9"/>
            <color indexed="81"/>
            <rFont val="Tahoma"/>
            <family val="2"/>
          </rPr>
          <t xml:space="preserve">
No estaba programada 2016</t>
        </r>
      </text>
    </comment>
    <comment ref="P22" authorId="0">
      <text>
        <r>
          <rPr>
            <b/>
            <sz val="9"/>
            <color indexed="81"/>
            <rFont val="Tahoma"/>
            <family val="2"/>
          </rPr>
          <t>Maryori Sabalza:</t>
        </r>
        <r>
          <rPr>
            <sz val="9"/>
            <color indexed="81"/>
            <rFont val="Tahoma"/>
            <family val="2"/>
          </rPr>
          <t xml:space="preserve">
Se cambia de 20 a  38 aulas nuevas en IEO Jorge García Usta
</t>
        </r>
      </text>
    </comment>
    <comment ref="N23" authorId="1">
      <text>
        <r>
          <rPr>
            <b/>
            <sz val="9"/>
            <color indexed="81"/>
            <rFont val="Tahoma"/>
            <family val="2"/>
          </rPr>
          <t>luz marlene andrade hong:SE PROGRAMAN PARA FINALIZACION DE AÑO CUANDO SALGA EL REPORTE ICFES</t>
        </r>
      </text>
    </comment>
    <comment ref="P28" authorId="0">
      <text>
        <r>
          <rPr>
            <b/>
            <sz val="9"/>
            <color indexed="81"/>
            <rFont val="Tahoma"/>
            <family val="2"/>
          </rPr>
          <t>Maryori Sabalza:</t>
        </r>
        <r>
          <rPr>
            <sz val="9"/>
            <color indexed="81"/>
            <rFont val="Tahoma"/>
            <family val="2"/>
          </rPr>
          <t xml:space="preserve">
Se cambia de 0, semilleros de investigación 44</t>
        </r>
      </text>
    </comment>
    <comment ref="P29" authorId="0">
      <text>
        <r>
          <rPr>
            <b/>
            <sz val="9"/>
            <color indexed="81"/>
            <rFont val="Tahoma"/>
            <family val="2"/>
          </rPr>
          <t>Maryori Sabalza:</t>
        </r>
        <r>
          <rPr>
            <sz val="9"/>
            <color indexed="81"/>
            <rFont val="Tahoma"/>
            <family val="2"/>
          </rPr>
          <t xml:space="preserve">
se cambia de 0 a 967 docentes formados en competencia convenio con la universidad de Cartagena</t>
        </r>
      </text>
    </comment>
    <comment ref="P30" authorId="0">
      <text>
        <r>
          <rPr>
            <b/>
            <sz val="9"/>
            <color indexed="81"/>
            <rFont val="Tahoma"/>
            <family val="2"/>
          </rPr>
          <t>Maryori Sabalza:</t>
        </r>
        <r>
          <rPr>
            <sz val="9"/>
            <color indexed="81"/>
            <rFont val="Tahoma"/>
            <family val="2"/>
          </rPr>
          <t xml:space="preserve">
Se cambia 0 por 122 convenio con fundación nutresa y PTA</t>
        </r>
      </text>
    </comment>
    <comment ref="P31" authorId="0">
      <text>
        <r>
          <rPr>
            <b/>
            <sz val="9"/>
            <color indexed="81"/>
            <rFont val="Tahoma"/>
            <family val="2"/>
          </rPr>
          <t>Maryori Sabalza:</t>
        </r>
        <r>
          <rPr>
            <sz val="9"/>
            <color indexed="81"/>
            <rFont val="Tahoma"/>
            <family val="2"/>
          </rPr>
          <t xml:space="preserve">
Cambiar por 151, esta errado no 170</t>
        </r>
      </text>
    </comment>
    <comment ref="P32" authorId="0">
      <text>
        <r>
          <rPr>
            <b/>
            <sz val="9"/>
            <color indexed="81"/>
            <rFont val="Tahoma"/>
            <family val="2"/>
          </rPr>
          <t>Maryori Sabalza:</t>
        </r>
        <r>
          <rPr>
            <sz val="9"/>
            <color indexed="81"/>
            <rFont val="Tahoma"/>
            <family val="2"/>
          </rPr>
          <t xml:space="preserve">
Se cambia de 0 a 105 según convenio con fundación mamonal</t>
        </r>
      </text>
    </comment>
    <comment ref="P33" authorId="0">
      <text>
        <r>
          <rPr>
            <b/>
            <sz val="9"/>
            <color indexed="81"/>
            <rFont val="Tahoma"/>
            <family val="2"/>
          </rPr>
          <t>Maryori Sabalza:</t>
        </r>
        <r>
          <rPr>
            <sz val="9"/>
            <color indexed="81"/>
            <rFont val="Tahoma"/>
            <family val="2"/>
          </rPr>
          <t xml:space="preserve">
Se cambia de 0 a 266 experiencia de innovación y emprendimiento con PTA en primaria</t>
        </r>
      </text>
    </comment>
    <comment ref="P34" authorId="0">
      <text>
        <r>
          <rPr>
            <b/>
            <sz val="9"/>
            <color indexed="81"/>
            <rFont val="Tahoma"/>
            <family val="2"/>
          </rPr>
          <t>Maryori Sabalza:</t>
        </r>
        <r>
          <rPr>
            <sz val="9"/>
            <color indexed="81"/>
            <rFont val="Tahoma"/>
            <family val="2"/>
          </rPr>
          <t xml:space="preserve">
SE cambia de 0 a 16 IEO por PEE</t>
        </r>
      </text>
    </comment>
    <comment ref="P37" authorId="0">
      <text>
        <r>
          <rPr>
            <b/>
            <sz val="9"/>
            <color indexed="81"/>
            <rFont val="Tahoma"/>
            <family val="2"/>
          </rPr>
          <t>Maryori Sabalza:</t>
        </r>
        <r>
          <rPr>
            <sz val="9"/>
            <color indexed="81"/>
            <rFont val="Tahoma"/>
            <family val="2"/>
          </rPr>
          <t xml:space="preserve">
El universo es de 369
el 40% es 147 a 2019
el 5% 18
15% 55
25% 92
40% 147</t>
        </r>
      </text>
    </comment>
    <comment ref="P41" authorId="0">
      <text>
        <r>
          <rPr>
            <b/>
            <sz val="9"/>
            <color indexed="81"/>
            <rFont val="Tahoma"/>
            <family val="2"/>
          </rPr>
          <t>Maryori Sabalza:</t>
        </r>
        <r>
          <rPr>
            <sz val="9"/>
            <color indexed="81"/>
            <rFont val="Tahoma"/>
            <family val="2"/>
          </rPr>
          <t xml:space="preserve">
Se cambia de 0 a 598</t>
        </r>
      </text>
    </comment>
    <comment ref="P42" authorId="0">
      <text>
        <r>
          <rPr>
            <b/>
            <sz val="9"/>
            <color indexed="81"/>
            <rFont val="Tahoma"/>
            <family val="2"/>
          </rPr>
          <t>Maryori Sabalza:</t>
        </r>
        <r>
          <rPr>
            <sz val="9"/>
            <color indexed="81"/>
            <rFont val="Tahoma"/>
            <family val="2"/>
          </rPr>
          <t xml:space="preserve">
Se cambia de 0 a 107</t>
        </r>
      </text>
    </comment>
    <comment ref="P43" authorId="0">
      <text>
        <r>
          <rPr>
            <b/>
            <sz val="9"/>
            <color indexed="81"/>
            <rFont val="Tahoma"/>
            <family val="2"/>
          </rPr>
          <t>Maryori Sabalza:</t>
        </r>
        <r>
          <rPr>
            <sz val="9"/>
            <color indexed="81"/>
            <rFont val="Tahoma"/>
            <family val="2"/>
          </rPr>
          <t xml:space="preserve">
Se cambia de 6206 a 2913 docentes y estudiantes</t>
        </r>
      </text>
    </comment>
    <comment ref="P44" authorId="0">
      <text>
        <r>
          <rPr>
            <b/>
            <sz val="9"/>
            <color indexed="81"/>
            <rFont val="Tahoma"/>
            <family val="2"/>
          </rPr>
          <t>Maryori Sabalza:</t>
        </r>
        <r>
          <rPr>
            <sz val="9"/>
            <color indexed="81"/>
            <rFont val="Tahoma"/>
            <family val="2"/>
          </rPr>
          <t xml:space="preserve">
No estaba planificado</t>
        </r>
      </text>
    </comment>
    <comment ref="P45" authorId="0">
      <text>
        <r>
          <rPr>
            <b/>
            <sz val="9"/>
            <color indexed="81"/>
            <rFont val="Tahoma"/>
            <family val="2"/>
          </rPr>
          <t>Maryori Sabalza:</t>
        </r>
        <r>
          <rPr>
            <sz val="9"/>
            <color indexed="81"/>
            <rFont val="Tahoma"/>
            <family val="2"/>
          </rPr>
          <t xml:space="preserve">
Se cambia de 0 a 8
no estaba planificada por plan indicativo</t>
        </r>
      </text>
    </comment>
    <comment ref="P46" authorId="0">
      <text>
        <r>
          <rPr>
            <b/>
            <sz val="9"/>
            <color indexed="81"/>
            <rFont val="Tahoma"/>
            <family val="2"/>
          </rPr>
          <t>Maryori Sabalza:</t>
        </r>
        <r>
          <rPr>
            <sz val="9"/>
            <color indexed="81"/>
            <rFont val="Tahoma"/>
            <family val="2"/>
          </rPr>
          <t xml:space="preserve">
Se cambio de 0 a 12</t>
        </r>
      </text>
    </comment>
    <comment ref="H49" authorId="1">
      <text>
        <r>
          <rPr>
            <b/>
            <sz val="9"/>
            <color indexed="81"/>
            <rFont val="Tahoma"/>
            <family val="2"/>
          </rPr>
          <t>luz marlene andrade hong:</t>
        </r>
        <r>
          <rPr>
            <sz val="9"/>
            <color indexed="81"/>
            <rFont val="Tahoma"/>
            <family val="2"/>
          </rPr>
          <t xml:space="preserve">
indicar la construccion de la linea base para ser medible esta meta
</t>
        </r>
      </text>
    </comment>
    <comment ref="P55" authorId="0">
      <text>
        <r>
          <rPr>
            <b/>
            <sz val="9"/>
            <color indexed="81"/>
            <rFont val="Tahoma"/>
            <family val="2"/>
          </rPr>
          <t>Maryori Sabalza:</t>
        </r>
        <r>
          <rPr>
            <sz val="9"/>
            <color indexed="81"/>
            <rFont val="Tahoma"/>
            <family val="2"/>
          </rPr>
          <t xml:space="preserve">
No estaba para 2016</t>
        </r>
      </text>
    </comment>
    <comment ref="P58" authorId="0">
      <text>
        <r>
          <rPr>
            <b/>
            <sz val="9"/>
            <color indexed="81"/>
            <rFont val="Tahoma"/>
            <family val="2"/>
          </rPr>
          <t>Maryori Sabalza:</t>
        </r>
        <r>
          <rPr>
            <sz val="9"/>
            <color indexed="81"/>
            <rFont val="Tahoma"/>
            <family val="2"/>
          </rPr>
          <t xml:space="preserve">
se cambia de 0 a 1</t>
        </r>
      </text>
    </comment>
    <comment ref="P59" authorId="0">
      <text>
        <r>
          <rPr>
            <b/>
            <sz val="9"/>
            <color indexed="81"/>
            <rFont val="Tahoma"/>
            <family val="2"/>
          </rPr>
          <t>Maryori Sabalza:</t>
        </r>
        <r>
          <rPr>
            <sz val="9"/>
            <color indexed="81"/>
            <rFont val="Tahoma"/>
            <family val="2"/>
          </rPr>
          <t xml:space="preserve">
Se cambia de 0 a 2</t>
        </r>
      </text>
    </comment>
    <comment ref="P61" authorId="0">
      <text>
        <r>
          <rPr>
            <b/>
            <sz val="9"/>
            <color indexed="81"/>
            <rFont val="Tahoma"/>
            <family val="2"/>
          </rPr>
          <t>Maryori Sabalza:</t>
        </r>
        <r>
          <rPr>
            <sz val="9"/>
            <color indexed="81"/>
            <rFont val="Tahoma"/>
            <family val="2"/>
          </rPr>
          <t xml:space="preserve">
Se cambia de 0 a 54</t>
        </r>
      </text>
    </comment>
    <comment ref="P66" authorId="0">
      <text>
        <r>
          <rPr>
            <b/>
            <sz val="9"/>
            <color indexed="81"/>
            <rFont val="Tahoma"/>
            <family val="2"/>
          </rPr>
          <t>Maryori Sabalza:</t>
        </r>
        <r>
          <rPr>
            <sz val="9"/>
            <color indexed="81"/>
            <rFont val="Tahoma"/>
            <family val="2"/>
          </rPr>
          <t xml:space="preserve">
Se cambia de 0 a 83</t>
        </r>
      </text>
    </comment>
    <comment ref="P67" authorId="0">
      <text>
        <r>
          <rPr>
            <b/>
            <sz val="9"/>
            <color indexed="81"/>
            <rFont val="Tahoma"/>
            <family val="2"/>
          </rPr>
          <t>Maryori Sabalza:</t>
        </r>
        <r>
          <rPr>
            <sz val="9"/>
            <color indexed="81"/>
            <rFont val="Tahoma"/>
            <family val="2"/>
          </rPr>
          <t xml:space="preserve">
Se cambia de 0 a 42</t>
        </r>
      </text>
    </comment>
  </commentList>
</comments>
</file>

<file path=xl/sharedStrings.xml><?xml version="1.0" encoding="utf-8"?>
<sst xmlns="http://schemas.openxmlformats.org/spreadsheetml/2006/main" count="373" uniqueCount="241">
  <si>
    <t xml:space="preserve">MATRIZ DE RECOLECCION DE INFORMACION PARA SEGUIMIENTO DE PLAN DE DESARROLLO Y PLAN DE ACCION SECRETARIA DE EDUCACION </t>
  </si>
  <si>
    <t>(1) OBJETIVO</t>
  </si>
  <si>
    <t>(2) EJE ESTRATEGICO</t>
  </si>
  <si>
    <t>(3) LINEA ESTRATEGICA</t>
  </si>
  <si>
    <t>(4) PROGRAMA</t>
  </si>
  <si>
    <t>(5) META RESULTADO PLAN DE DESARROLLO</t>
  </si>
  <si>
    <t>(5) META RESULTADO EJECUTADA A MARZO 31 DE 2016</t>
  </si>
  <si>
    <t xml:space="preserve"> (5B)META RESULTADO EJECUTADA A JUNIO 30 DE 2016</t>
  </si>
  <si>
    <t xml:space="preserve"> (5B)META RESULTADO EJECUTADA 31 DICIEMBRE DE 2016</t>
  </si>
  <si>
    <t>(6) SUBPROGRAMA</t>
  </si>
  <si>
    <t>(7) META PRODUCTO PLAN DE DESARROLLO</t>
  </si>
  <si>
    <t>(8B)META PRODUCTO EJECUTADA A  31 DE MARZO DE 2017</t>
  </si>
  <si>
    <t>(9) PROYECTO</t>
  </si>
  <si>
    <t>(10) META PROYECTO PDD</t>
  </si>
  <si>
    <t>(11B)META PROYECTO EJECUTADA A  31 MARZO DE 2017</t>
  </si>
  <si>
    <t>(12) INDICADOR</t>
  </si>
  <si>
    <t>( 13) CRONOGRAMA PROGRAMADO</t>
  </si>
  <si>
    <t>( 14) RESPONSABLE</t>
  </si>
  <si>
    <t>(16) OBSERVACIONES</t>
  </si>
  <si>
    <t>(A) NOMBRE</t>
  </si>
  <si>
    <t>(B) VALOR A DIC 2016</t>
  </si>
  <si>
    <t>( C )VALOR A DICIEMBRE 31 DE 2017</t>
  </si>
  <si>
    <t>AVANCE META PROYECTO</t>
  </si>
  <si>
    <t>AVANCE SUBPROGRAMA</t>
  </si>
  <si>
    <t>AVANCE PROGRAMA</t>
  </si>
  <si>
    <t>Superar la desigualdad</t>
  </si>
  <si>
    <t>CARTAGENA INCLUYENTE</t>
  </si>
  <si>
    <t>Educación para la gente del siglo XXI</t>
  </si>
  <si>
    <t>COBERTURA E INFRAESTRUCTURA</t>
  </si>
  <si>
    <t xml:space="preserve">Aumentar al 74% la tasa de cobertura neta en preescolar (sin extraedad) </t>
  </si>
  <si>
    <t>IMPULSO AL DESARROLLO DE LA PRIMERA INFANCIA</t>
  </si>
  <si>
    <t xml:space="preserve">Sistema de Inspección y Vigilancia de Hogares Infantiles  y CDI Fortalecido y Ejercido en el componente educativo.        </t>
  </si>
  <si>
    <t>ENERO A DICIEMBRE</t>
  </si>
  <si>
    <t>Oviris Caraballo</t>
  </si>
  <si>
    <t xml:space="preserve">80 Hogares Infantiles  y CDI intervenidos en el componente educativo.        </t>
  </si>
  <si>
    <t xml:space="preserve">No de Hogares Infantiles  y CDI intervenidos en el componente educativo.        </t>
  </si>
  <si>
    <t>Cecilia Morales</t>
  </si>
  <si>
    <t xml:space="preserve">Aumentar al 59% la tasa de cobertura neta en educación media global </t>
  </si>
  <si>
    <t xml:space="preserve">14500 Estudiantes Matriculados en Preescolar  (Transición) </t>
  </si>
  <si>
    <t xml:space="preserve">Número de Estudiantes Matriculados en Preescolar  (Transición) </t>
  </si>
  <si>
    <t>Nini Torres</t>
  </si>
  <si>
    <t xml:space="preserve">100 Aulas Escolares nuevas construidas  para Preescolar </t>
  </si>
  <si>
    <t xml:space="preserve">Aulas Escolares nuevas construidas  para Preescolar </t>
  </si>
  <si>
    <t>Guillermo Peña</t>
  </si>
  <si>
    <t xml:space="preserve">Disminuir al 3,7% la tasa de deserción </t>
  </si>
  <si>
    <t>PRIMERO LA ESCUELA</t>
  </si>
  <si>
    <t xml:space="preserve">21700 estudiantes de educación media dentro del sistema educativo oficial </t>
  </si>
  <si>
    <t xml:space="preserve">No de estudiantes de educación media dentro del sistema educativo oficial </t>
  </si>
  <si>
    <t>Juan Carlos Urango</t>
  </si>
  <si>
    <t>INSTITUCIONES EDUCATIVAS OFICIALES OPERATIVAS- OPERACIÓN IEOs</t>
  </si>
  <si>
    <t>No de IEO funcionando al 100% de su capacidad</t>
  </si>
  <si>
    <t>NADIE SE VA</t>
  </si>
  <si>
    <r>
      <t>77000 Estudiantes atendidos con el PAE</t>
    </r>
    <r>
      <rPr>
        <b/>
        <sz val="12"/>
        <rFont val="Arial"/>
        <family val="2"/>
      </rPr>
      <t xml:space="preserve"> </t>
    </r>
  </si>
  <si>
    <t>NADIE SE VA - Alimentacion escolar</t>
  </si>
  <si>
    <r>
      <t>Número de Estudiantes atendidos con el PAE</t>
    </r>
    <r>
      <rPr>
        <b/>
        <sz val="12"/>
        <rFont val="Arial"/>
        <family val="2"/>
      </rPr>
      <t xml:space="preserve"> </t>
    </r>
    <r>
      <rPr>
        <sz val="12"/>
        <rFont val="Arial"/>
        <family val="2"/>
      </rPr>
      <t>anualmente</t>
    </r>
  </si>
  <si>
    <t>Mayiris Gomez</t>
  </si>
  <si>
    <t xml:space="preserve">Disminuir al 1,5% la tasa de analfabetismo </t>
  </si>
  <si>
    <t xml:space="preserve">4000 Estudiantes transportados anualmente a sus sedes de IEO para garantizarles educación.  </t>
  </si>
  <si>
    <t>NADIE SE VA - Transporte escolar</t>
  </si>
  <si>
    <t xml:space="preserve">Número de Estudiantes transportados anualmente a sus sedes de IEO para garantizarles educación.  </t>
  </si>
  <si>
    <t>Claudia Chica</t>
  </si>
  <si>
    <t xml:space="preserve">5000 estudiantes atendidos con modelos flexibles. </t>
  </si>
  <si>
    <t>NADIE SE VA - Proyectos especiales</t>
  </si>
  <si>
    <t xml:space="preserve">Número de estudiantes atendidos con modelos flexibles. </t>
  </si>
  <si>
    <t xml:space="preserve">Un Sistema de Información para la prevención de la deserción implementado. </t>
  </si>
  <si>
    <t xml:space="preserve">Sistema de Información para la prevención de la deserción implementado. </t>
  </si>
  <si>
    <t>INCLUSION EDUCATIVA</t>
  </si>
  <si>
    <t xml:space="preserve">4200 Estudiantes con necesidades educativas especiales Atendidos por el sistema educativo oficial   </t>
  </si>
  <si>
    <t xml:space="preserve">No. Estudiantes con necesidades educativas especiales Atendidos por el sistema educativo oficial anualmente  </t>
  </si>
  <si>
    <t>Romix Raad</t>
  </si>
  <si>
    <t xml:space="preserve">5 equipos interdisciplinarios para apoyo a las IEO en la atención de Estudiantes con NEE </t>
  </si>
  <si>
    <t xml:space="preserve">No de equipos interdisciplinarios para apoyo a las IEO en la atención de Estudiantes con NEE </t>
  </si>
  <si>
    <t xml:space="preserve">800 docentes cualificados en atención de estudiantes con  NEE. </t>
  </si>
  <si>
    <t xml:space="preserve">Número de docentes cualificados en atención de estudiantes con  NEE. </t>
  </si>
  <si>
    <t xml:space="preserve">12000 estudiantes victimas dentro del sistema educativo </t>
  </si>
  <si>
    <t xml:space="preserve">Numero de estudiantes victimas dentro del sistema educativo </t>
  </si>
  <si>
    <t xml:space="preserve">EDUCACIÓN PARA JÓVENES Y ADULTOS </t>
  </si>
  <si>
    <t xml:space="preserve">800 jóvenes y adultos atendidos en ciclo Lectivo educativo I (CLEI Nivel 1) </t>
  </si>
  <si>
    <r>
      <t xml:space="preserve">No de jóvenes y adultos atendidos en ciclo Lectivo educativo I </t>
    </r>
    <r>
      <rPr>
        <b/>
        <sz val="12"/>
        <rFont val="Arial"/>
        <family val="2"/>
      </rPr>
      <t>(CLEI Nivel 1)</t>
    </r>
    <r>
      <rPr>
        <sz val="12"/>
        <rFont val="Arial"/>
        <family val="2"/>
      </rPr>
      <t xml:space="preserve"> </t>
    </r>
  </si>
  <si>
    <t>PLAN DE INFRAESTRUCTURA EDUCATIVA DISTRITAL</t>
  </si>
  <si>
    <t xml:space="preserve">Un Plan de Infraestructura Educativa formulado </t>
  </si>
  <si>
    <t xml:space="preserve">Plan de Infraestructura Educativa formulado </t>
  </si>
  <si>
    <t xml:space="preserve">Jose Gomez </t>
  </si>
  <si>
    <t xml:space="preserve">432  Aulas Nuevas al servicio de la educación en jornada única </t>
  </si>
  <si>
    <t xml:space="preserve">No de  Aulas Nuevas al servicio de la educación en jornada única </t>
  </si>
  <si>
    <t>LA CALIDAD DIGNIFICA</t>
  </si>
  <si>
    <t xml:space="preserve">Aumentar a 5,7 el Indice Sintetico de Calidad Educativa-ISCE, en Basica Primaria </t>
  </si>
  <si>
    <t xml:space="preserve">SABER MAS, SABER MEJOR </t>
  </si>
  <si>
    <t xml:space="preserve">35 Establecimientos Educativos  Oficiales con  Índice Sintético de Calidad Educativa-ISCE en la Media, con nivel al menos igual al ISCE promedio Nacional. 
</t>
  </si>
  <si>
    <t xml:space="preserve">No de Establecimientos Educativos  Oficiales con  Índice Sintético de Calidad Educativa-ISCE en la Media, con nivel al menos igual al ISCE promedio Nacional. </t>
  </si>
  <si>
    <t>Livis Barrios</t>
  </si>
  <si>
    <t xml:space="preserve">En proceso de Legalizacion el Convenio con la Universidad de Cartagena, para el fortalecimiento de las competencias en las areas de lenguaje y matematicas en las IEO focalizadas con oportunidad de mejora. </t>
  </si>
  <si>
    <t xml:space="preserve">25 Establecimientos Educativos Oficiales con grado 11° con desempeños alineados en la clasificacion A+ , A  y B </t>
  </si>
  <si>
    <t xml:space="preserve">Número de Establecimientos Educativos Oficiales con grado 11° con desempeños alineados en la clasificacion A+ , A  y B </t>
  </si>
  <si>
    <t>Mejorar  Componente Desempeño (ISCE) Básica primaria  a 2,64</t>
  </si>
  <si>
    <t xml:space="preserve">Mejorar  Componente Desempeño (ISCE) Básica primaria  </t>
  </si>
  <si>
    <t>Se aplico la prueba aprendamos para los grado 2° y 4° de basica primaria a traves de los tutores PTA.</t>
  </si>
  <si>
    <t>Mejorar componente Desempeño (ISCE) Básica secundaria a 2,57</t>
  </si>
  <si>
    <t xml:space="preserve">Mejorar componente Desempeño (ISCE) Básica secundaria </t>
  </si>
  <si>
    <t>Continuidad en el acompañamiento a las IEO focalizadas como Pioneras a traves de los tutores PTA.</t>
  </si>
  <si>
    <t xml:space="preserve">Aumentar a 5,7 el Indice Sintetico de Calidad Educativa-ISCE, en Basica Secundaria  </t>
  </si>
  <si>
    <t>Mejorar Componente Desempeño (ISCE) Media a 2,71</t>
  </si>
  <si>
    <t xml:space="preserve">Mejorar Componente Desempeño (ISCE) Media </t>
  </si>
  <si>
    <t xml:space="preserve">104 IEO con semilleros de investigacion implementados </t>
  </si>
  <si>
    <t xml:space="preserve">No de IEO con semilleros de investigacion implementados </t>
  </si>
  <si>
    <t xml:space="preserve">Se ha creado la Red de Docentes Investigadores del Distrito de Cartagena.                         </t>
  </si>
  <si>
    <t xml:space="preserve">MEJORES DOCENTES Y DIRECTIVOS DOCENTES </t>
  </si>
  <si>
    <t xml:space="preserve">1700 docentes formados en evaluación por competencias. </t>
  </si>
  <si>
    <t xml:space="preserve">No de docentes formados en evaluación por competencias. </t>
  </si>
  <si>
    <t>Olga Maldonado</t>
  </si>
  <si>
    <t xml:space="preserve">El Plan de Formacion Docente encuentra formulado, aprobado por el Comité Territorial de Cualificacion Docente; en proceso de aprobacion por la JUDI, para su ejecucion. </t>
  </si>
  <si>
    <t xml:space="preserve">Aumentar a 6,2 el Indice Sintetico de Calidad Educativa-ISCE, en La Media </t>
  </si>
  <si>
    <t xml:space="preserve">800 docentes formados  en metodología de Investigación para el mejoramiento de la calidad educativa.  </t>
  </si>
  <si>
    <t xml:space="preserve">No de docentes formados  en metodología de Investigación para el mejoramiento de la calidad educativa.  </t>
  </si>
  <si>
    <t xml:space="preserve">250 docentes y directivos docentes formados  en especializaciones y/o maestrías.   </t>
  </si>
  <si>
    <t xml:space="preserve">No de docentes y directivos docentes formados  en especializaciones y/o maestrías.   </t>
  </si>
  <si>
    <t xml:space="preserve">380 directivos docentes cualificados en gestión escolar. </t>
  </si>
  <si>
    <t xml:space="preserve">No de directivos docentes cualificados en gestión escolar. </t>
  </si>
  <si>
    <t xml:space="preserve">Disminuir al 40% la brecha porcentual  entre área rural y urbana de IEO  en la clasificación "D" en prueba Saber 11°  </t>
  </si>
  <si>
    <t xml:space="preserve">720 Docentes y directivos docentes con experiencias educativas innovadoras para el mejoramiento de la calidad educativa.  </t>
  </si>
  <si>
    <t xml:space="preserve">No  de Docentes y directivos docentes con experiencias educativas innovadoras para el mejoramiento de la calidad educativa.  </t>
  </si>
  <si>
    <t xml:space="preserve">ACTUALIZACIÓN DE CURRÍCULOS ESCOLARES </t>
  </si>
  <si>
    <t xml:space="preserve">60 instituciones educativas con currículos ajustados a la política vigente e implementados.  </t>
  </si>
  <si>
    <t xml:space="preserve">No  de instituciones educativas con currículos ajustados a la política vigente e implementados.  </t>
  </si>
  <si>
    <t>Edelmira Salgado</t>
  </si>
  <si>
    <t xml:space="preserve">La contratacion de los asesores externos se encontraba en proceso de asignacion y legalizacion. </t>
  </si>
  <si>
    <t xml:space="preserve">60 Establecimientos Educativos Oficiales  con bajo indice en los indicadores de Calidad y Eficiencia Interna,fortalecidos en la gestión escolar integral. </t>
  </si>
  <si>
    <t xml:space="preserve">No de Establecimientos Educativos Oficiales  con bajo indice en los indicadores de Calidad y Eficiencia Interna,fortalecidos en la gestión escolar integral. </t>
  </si>
  <si>
    <t>90 IEO con Proyectos Educativos Institucionales resignificados.</t>
  </si>
  <si>
    <t>No de IEO con Proyectos Educativos Institucionales resignificados.</t>
  </si>
  <si>
    <t xml:space="preserve">Se encuentra en proceso de indentificacion de alidos para el acompañamiento técnico. </t>
  </si>
  <si>
    <t>ESCUELAS BILINGUES</t>
  </si>
  <si>
    <t xml:space="preserve">40% de estudiantes de I.E.O. con jornada extendida bilingüe con nivel mínimo  "B1" en las  pruebas saber 11°, según el MCERL </t>
  </si>
  <si>
    <t xml:space="preserve">% de estudiantes de I.E.O. con jornada extendida bilingüe con nivel mínimo  "B1" en las  pruebas saber 11°, según el MCERL </t>
  </si>
  <si>
    <t>Karen Britto</t>
  </si>
  <si>
    <t xml:space="preserve">Se dio inicio al proceso de acompañamiento en el proyecto Escuelas Bilingues. </t>
  </si>
  <si>
    <t>FORTALECIMIENTO DE LA ETNOEDUCACIÓN</t>
  </si>
  <si>
    <t xml:space="preserve">26 IEO  etnoeducativas con PEI ajustados y actualizados. </t>
  </si>
  <si>
    <t xml:space="preserve">No de IEO  etnoeducativas con PEI ajustados y actualizados. </t>
  </si>
  <si>
    <t>Carmen Casseres</t>
  </si>
  <si>
    <t>Se dio inicio al proceso de acompañamiento en el proyecto Fortalecimiento de la Etnoeducacion.</t>
  </si>
  <si>
    <t xml:space="preserve">52  IEO que desarrollan la Cátedra de Estudios Afrocolombianos. </t>
  </si>
  <si>
    <t xml:space="preserve">No de IEO que desarrollan la Cátedra de Estudios Afrocolombianos. </t>
  </si>
  <si>
    <t>Miguel Obeso</t>
  </si>
  <si>
    <t>Se dio inicio al proceso de acompañamiento en el proyecto Catedra de Estudios Afrocolombianos.</t>
  </si>
  <si>
    <t>INCORPORACIÓN  DE LA TECNOLOGÍA  EN EL PROCESO DE ENSEÑANZA APRENDIZAJE</t>
  </si>
  <si>
    <t xml:space="preserve">9 niños por Terminal. </t>
  </si>
  <si>
    <t xml:space="preserve">No de niños por Terminal. </t>
  </si>
  <si>
    <t>Marcela Meza</t>
  </si>
  <si>
    <t>Se espera asignacion de recursos para iniciar proceso de adquisicion de equipos de computo para las IEO</t>
  </si>
  <si>
    <t xml:space="preserve">4064 Docentes y directivos docentes formados en uso y apropiación de TIC. </t>
  </si>
  <si>
    <t xml:space="preserve">Numero de Docentes y directivos docentes formados en uso y apropiación de TIC. </t>
  </si>
  <si>
    <t xml:space="preserve">300 Docentes que aplican las TIC en proceso Enseñanza y Aprendizaje.  </t>
  </si>
  <si>
    <t xml:space="preserve">Numero de Docentes que aplican las TIC en proceso Enseñanza y Aprendizaje.  </t>
  </si>
  <si>
    <t>Se dio inicio al proceso con las ejecucion la capacitacion a 4 IEO focalizadas en ambientes de aprendizaje con material educativo y equipo tecnologico                            Capacitacion y donacion de licencias de laboratorios virtuales a 14 IEO con el apoyo de MIN TIC - MEN - SED</t>
  </si>
  <si>
    <t xml:space="preserve">3000 usuarios que interactuan con la Plataforma Academica Colombia Evaluadora. </t>
  </si>
  <si>
    <t xml:space="preserve">Numero de usuarios que interactuan con la Plataforma Academica Colombia Evaluadora. </t>
  </si>
  <si>
    <t>Se ha tomado como referencia solo los usuarios acudientes , ya que el total de usuarios interactuando en el corte son 3770</t>
  </si>
  <si>
    <t>LA ESCUELA COMO  EJE INTEGRADOR  DE LOS PROCESOS FORMATIVOS</t>
  </si>
  <si>
    <t xml:space="preserve">Un Nodo social humanístico implementado.  </t>
  </si>
  <si>
    <t xml:space="preserve">Nodo social humanístico implementado.  </t>
  </si>
  <si>
    <t>Ana Arnedo</t>
  </si>
  <si>
    <t xml:space="preserve">El NODO SOCIO HUMANISTICO, se constituye en una continuidad del trabajo desarrollado como, MANIFESTACIONES ARTISTICAS Y CULTURALES EN ESTUDIANTES DE LAS IEO. </t>
  </si>
  <si>
    <t xml:space="preserve">15 Instituciones Educativas Oficiales beneficiadas con el  Nodo social humanístico implementado.   </t>
  </si>
  <si>
    <t xml:space="preserve">Número de Instituciones Educativas Oficiales beneficiadas con el  Nodo social humanístico implementado.   </t>
  </si>
  <si>
    <t xml:space="preserve">Podría articularse con los programas que vienen en ejecución, como PROGRAMAS TRANSVERSALES, sin embargo, por tratarse de de un programa bandera de esta administración se diseño una alianza estrategica con la Fundación Mamonal para el desarrollo de uno de los nodos con enfasis en música - Uy Que Nota - para ello solicitamos dotación instrumental para 10 IEO </t>
  </si>
  <si>
    <t>EDUCAR PARA LA COMPETITIVIDAD Y LA CONFIANZA SOCIAL</t>
  </si>
  <si>
    <t xml:space="preserve">52 IEO con Programas de emprendimiento y empresarismo desarrollados. </t>
  </si>
  <si>
    <t xml:space="preserve">No. De IEO con Programas de emprendimiento y empresarismo desarrollados. </t>
  </si>
  <si>
    <t>ESCUELAS VERDES</t>
  </si>
  <si>
    <t xml:space="preserve">60 Proyectos Ambientales Educativos-PRAES ajustados en IEO. </t>
  </si>
  <si>
    <t xml:space="preserve">Proyectos Ambientales Educativos-PRAES ajustados en IEO. </t>
  </si>
  <si>
    <t xml:space="preserve">3 reuniones con aliados - CIDEA para la identificacion del diagnostico institucional y asistencias tecnicas a las IEO. </t>
  </si>
  <si>
    <t>CIUDAD -ESCUELA COMPROMISO DE TODOS Y PARA TODOS</t>
  </si>
  <si>
    <t xml:space="preserve">60  IEO con el Programa Escuela para Padres Fortalecido. </t>
  </si>
  <si>
    <t xml:space="preserve">No. De IEO con el Programa Escuela para Padres Fortalecido. </t>
  </si>
  <si>
    <t xml:space="preserve">Se asistiran las IEO focalizadas, conjuntamente con el proceso que realiza el subprograma Calidad del Entorno Educativo, y con alianza con la Corporación Universitaria Rafael Nuñez, estudiantes en practica de último año de Trabajo Social  se asisite a la IEO  AMBIENTALISTA en trabajo con padres de familia </t>
  </si>
  <si>
    <t>FORTALECIMIENTO DE LA GESTIÓN DEL SISTEMA EDUCATIVO DISTRITAL DE CARTAGENA</t>
  </si>
  <si>
    <t xml:space="preserve">70% de satisfacción de los usuarios del sector Educativo oficial del Distrito de Cartagena </t>
  </si>
  <si>
    <t>ND</t>
  </si>
  <si>
    <t xml:space="preserve">FORTALECIMIENTO DE LA GESTIÓN Y CONSTRUCCIÓN DE SINERGIAS POR LA EDUCACIÓN </t>
  </si>
  <si>
    <t xml:space="preserve">Diseño y desarrollo del modelo de medición del nivel de satisfacción de los usuarios del servicio educativo oficial del DC. </t>
  </si>
  <si>
    <t xml:space="preserve">Diseño e implementación de la nueva Estrategia Institucional de la SED. </t>
  </si>
  <si>
    <t>Marlene Sierra</t>
  </si>
  <si>
    <t>Tiempo promedio de días de respuesta a peticiones quejas y reclamos</t>
  </si>
  <si>
    <t>German Barrios</t>
  </si>
  <si>
    <t xml:space="preserve">Capacitación de 300 funcionarios administrativos en carrera administrativa. </t>
  </si>
  <si>
    <t xml:space="preserve">Capacitación de funcionarios administrativos en carrera administrativa. </t>
  </si>
  <si>
    <t>Katherine Gonzalez</t>
  </si>
  <si>
    <t xml:space="preserve">Actualización de SGC de la SED (ISO 9001:2008 a 9001:2015). </t>
  </si>
  <si>
    <t xml:space="preserve">24 metas de Indicadores SGC cumplidos. </t>
  </si>
  <si>
    <t xml:space="preserve">No de las metas de Indicadores SGC cumplidos. </t>
  </si>
  <si>
    <t>Indicadores evaluados a 31/12/2016</t>
  </si>
  <si>
    <t xml:space="preserve">Aumentar al 80% el Nivel de Eficacia del SGC </t>
  </si>
  <si>
    <t>ESTANDARIZACIÓN DE PROCESOS EN INSTITUCIONES EDUCATIVAS OFICIALES</t>
  </si>
  <si>
    <t xml:space="preserve">Modelo de gestión de procesos estandarizados conforme a la Norma ISO 9001:2015. </t>
  </si>
  <si>
    <t>Se definieron etapas para cumplimiento del modelo</t>
  </si>
  <si>
    <t xml:space="preserve">30 IEO con procesos estandarizados implementados.  </t>
  </si>
  <si>
    <t xml:space="preserve">IEO con procesos estandarizados implementados.  </t>
  </si>
  <si>
    <t>Meta para final de la vigencia una vez se de el cumplimeinto de las etapas del modelo</t>
  </si>
  <si>
    <t xml:space="preserve">Actualización de SGC de en 8 IEO certificadas (ISO 9001:2008 a 9001:2015). </t>
  </si>
  <si>
    <t xml:space="preserve">Actualización de SGC de IEO certificadas (ISO 9001:2008 a 9001:2015). </t>
  </si>
  <si>
    <t>EDUCACIÓN SUPERIOR: JÓVENES FORMADOS CON CALIDAD</t>
  </si>
  <si>
    <t xml:space="preserve">15% de estudiantes  universitarios, egresados del sistema educativo oficial financiados por el Distrito </t>
  </si>
  <si>
    <t>FORTALECIMIENTO DE LA EDUCACIÓN MEDIA TÉCNICA Y SU ARTICULACIÓN CON LA EDUCACIÓN SUPERIOR A TRAVÉS DE LA CADENA DE FORMACIÓN</t>
  </si>
  <si>
    <t xml:space="preserve">7 Nodos Educativos de Media Técnica ampliados. </t>
  </si>
  <si>
    <t xml:space="preserve">Número de Nodos Educativos de Media Técnica ampliados. </t>
  </si>
  <si>
    <t>Lesbia Beleño</t>
  </si>
  <si>
    <t xml:space="preserve">13  Instituciones Educativas Oficiales con Educacion Media Tecnica con ambientes y materiales de aprendizajes fortalecidas. </t>
  </si>
  <si>
    <t xml:space="preserve">No de Instituciones Educativas Oficiales con Educacion Media Tecnica con ambientes y materiales de aprendizajes fortalecidas. </t>
  </si>
  <si>
    <t>En estos momentos el programa de formacion media tecnica esta desfinanciado, se esta gestionando ante el señor Alcalde los recursos necesarios para el cumplimiento de esta meta</t>
  </si>
  <si>
    <t xml:space="preserve">15  Instituciones Educativas con Educacion Media Tecnica articuladas a la Educacion Superior. </t>
  </si>
  <si>
    <t xml:space="preserve">N° de Instituciones Educativas con Educacion Media Tecnica articuladas a la Educacion Superior. </t>
  </si>
  <si>
    <t xml:space="preserve">84  IFTDH con acompañamiento técnico. </t>
  </si>
  <si>
    <t>ASESORÍA Y ACOMPAÑAMIENTO TÉCNICO PARA EL FORTALECIMIENTO DE LAS INSTITUCIONES DE FORMACIÓN PARA EL TRABAJO Y DESARROLLO HUMANO – IFTDH-</t>
  </si>
  <si>
    <t xml:space="preserve">N° de IFTDH con acompañamiento técnico. </t>
  </si>
  <si>
    <t>FORTALECIMIENTO DE LA INSTITUCIÓN TECNOLÓGICA COLEGIO MAYOR DE BOLÍVAR</t>
  </si>
  <si>
    <t xml:space="preserve">28  Programas en la Institucion Tecnologica Colegio Mayor de Bolivar con registro calificado.  </t>
  </si>
  <si>
    <t xml:space="preserve">No de Programas en la Institucion Tecnologica Colegio Mayor de Bolivar con registro calificado.  </t>
  </si>
  <si>
    <t xml:space="preserve">A la fecha se establecio el plan de accion y la ruta a seguir para alcanzar la meta . de los 5 programas nuevos, definiendo las siguientes etapas: 1. estudio de mercado, 2. Definicion por parte  del Consejo Directivo de los nuevos programas a diseñar  para  ofertar como institucion uniersitaria, 3. Vinculacion del personal que diseñara eñ nuevo programa, 4. Presentacion de los programas diseñados ante el MEN, 5. Obtencion de de registro calificado de los nuevos programas, 6. Oferta de los programas. En este momento se ha agotado la primera etapa,   </t>
  </si>
  <si>
    <t>BECAS A LA EXCELENCIA</t>
  </si>
  <si>
    <t xml:space="preserve">12503 egresados del sistema educativo oficial becados en estudios superiores. </t>
  </si>
  <si>
    <t xml:space="preserve">Número de egresados del sistema educativo oficial becados en estudios superiores. </t>
  </si>
  <si>
    <t xml:space="preserve">80 beneficiarios del  proyecto Ser Pilo Va Cartagena. </t>
  </si>
  <si>
    <t xml:space="preserve">No de beneficiarios del  proyecto Ser Pilo Va Cartagena. </t>
  </si>
  <si>
    <t>EDUCAR PARA UN NUEVO PAÍS</t>
  </si>
  <si>
    <t xml:space="preserve">80% de IEOs desarrollando actividades para la construcción de paz </t>
  </si>
  <si>
    <t>DE JÓVENES EN RIESGO A JÓVENES CON FUTURO</t>
  </si>
  <si>
    <t xml:space="preserve">500 Jóvenes en riesgo beneficiados con programas de educación para el trabajo y desarrollo humano.  </t>
  </si>
  <si>
    <t xml:space="preserve">No de Jóvenes en riesgo beneficiados con programas de educación para el trabajo y desarrollo humano.  </t>
  </si>
  <si>
    <r>
      <rPr>
        <sz val="12"/>
        <rFont val="Times New Roman"/>
        <family val="1"/>
      </rPr>
      <t xml:space="preserve"> </t>
    </r>
    <r>
      <rPr>
        <sz val="12"/>
        <rFont val="Calibri"/>
        <family val="2"/>
      </rPr>
      <t xml:space="preserve">El proyecto fue diseñado, en estos momentos se encuentra en las oficinas  planeación Distrital para fines pertinentes, proceso que se requiere para dar inicio al mismo, en cumplimiento a la meta conforme a lo establecido en el proyecto.  </t>
    </r>
  </si>
  <si>
    <t>IMPLEMENTACIÓN DE LA CÁTEDRA CARTAGENA EN PAZ</t>
  </si>
  <si>
    <t xml:space="preserve">1500 Docentes formados en justicia, reconciliación y tolerancia.  </t>
  </si>
  <si>
    <t xml:space="preserve">Docentes formados en justicia, reconciliación y tolerancia.  </t>
  </si>
  <si>
    <t xml:space="preserve">Se establecieron alianzas con entidades de educacion superior y con el Museo Historico de Cartagena para formación docente en los temas pertinentes,  a través de la Escuela para docentes  en Derechos Humanos y Convivencia,  para el acompañamiento en el proceso de formación a las IEO focalizadas. </t>
  </si>
  <si>
    <t xml:space="preserve">104  IEO con  la Cátedra Cartagena en Paz implementada. </t>
  </si>
  <si>
    <t xml:space="preserve">No de IEO con  la Cátedra Cartagena en Paz implementada. </t>
  </si>
  <si>
    <t xml:space="preserve">Se establecieron alianzas con entidades de educacion superior, Sena, Men entre otros para asistirlas tecnicamente en el nivel de apropiacion, alineados a los proyectos educativos institucionales. </t>
  </si>
  <si>
    <t>AVANCE PLAN DE ACCION A MARZO 2017</t>
  </si>
  <si>
    <t>NO HAY REPORTE DE INFORMACION Y EVIDENCIAS FISICAMENTE DE LOS AVANCES A 31 DE MARZO DEL 2017</t>
  </si>
  <si>
    <t>NO HAY REPORTE DE  EVIDENCIAS FISICAMENTE DE LOS AVANCES A 31 DE MARZO DEL 2017</t>
  </si>
</sst>
</file>

<file path=xl/styles.xml><?xml version="1.0" encoding="utf-8"?>
<styleSheet xmlns="http://schemas.openxmlformats.org/spreadsheetml/2006/main">
  <numFmts count="2">
    <numFmt numFmtId="43" formatCode="_(* #,##0.00_);_(* \(#,##0.00\);_(* &quot;-&quot;??_);_(@_)"/>
    <numFmt numFmtId="164" formatCode="#,##0_ ;\-#,##0\ "/>
  </numFmts>
  <fonts count="18">
    <font>
      <sz val="11"/>
      <color theme="1"/>
      <name val="Calibri"/>
      <family val="2"/>
      <scheme val="minor"/>
    </font>
    <font>
      <sz val="11"/>
      <color theme="1"/>
      <name val="Calibri"/>
      <family val="2"/>
      <scheme val="minor"/>
    </font>
    <font>
      <b/>
      <sz val="16"/>
      <name val="Arial"/>
      <family val="2"/>
    </font>
    <font>
      <sz val="11"/>
      <name val="Arial"/>
      <family val="2"/>
    </font>
    <font>
      <sz val="12"/>
      <name val="Arial"/>
      <family val="2"/>
    </font>
    <font>
      <b/>
      <sz val="12"/>
      <name val="Arial"/>
      <family val="2"/>
    </font>
    <font>
      <b/>
      <sz val="14"/>
      <name val="Arial"/>
      <family val="2"/>
    </font>
    <font>
      <b/>
      <sz val="12"/>
      <color rgb="FFFF0000"/>
      <name val="Arial"/>
      <family val="2"/>
    </font>
    <font>
      <sz val="16"/>
      <name val="Calibri"/>
      <family val="2"/>
      <scheme val="minor"/>
    </font>
    <font>
      <sz val="12"/>
      <name val="Calibri"/>
      <family val="2"/>
      <scheme val="minor"/>
    </font>
    <font>
      <sz val="12"/>
      <name val="Tahoma"/>
      <family val="2"/>
    </font>
    <font>
      <sz val="14"/>
      <name val="Arial"/>
      <family val="2"/>
    </font>
    <font>
      <sz val="12"/>
      <color rgb="FFFF0000"/>
      <name val="Calibri"/>
      <family val="2"/>
      <scheme val="minor"/>
    </font>
    <font>
      <sz val="12"/>
      <name val="Times New Roman"/>
      <family val="1"/>
    </font>
    <font>
      <sz val="12"/>
      <name val="Calibri"/>
      <family val="2"/>
    </font>
    <font>
      <b/>
      <sz val="9"/>
      <color indexed="81"/>
      <name val="Tahoma"/>
      <family val="2"/>
    </font>
    <font>
      <sz val="9"/>
      <color indexed="81"/>
      <name val="Tahoma"/>
      <family val="2"/>
    </font>
    <font>
      <sz val="12"/>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3" fillId="0" borderId="0" xfId="0" applyFont="1" applyFill="1"/>
    <xf numFmtId="0" fontId="3" fillId="0" borderId="0" xfId="0" applyFont="1"/>
    <xf numFmtId="0" fontId="3" fillId="0" borderId="0" xfId="0" applyFont="1" applyAlignment="1">
      <alignment horizontal="center" wrapText="1"/>
    </xf>
    <xf numFmtId="0" fontId="4" fillId="0" borderId="0" xfId="0" applyFont="1" applyAlignment="1">
      <alignment horizontal="justify"/>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Fill="1"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xf>
    <xf numFmtId="0" fontId="8" fillId="0" borderId="2"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2" fontId="9" fillId="0" borderId="3" xfId="0" applyNumberFormat="1" applyFont="1" applyFill="1" applyBorder="1" applyAlignment="1">
      <alignment horizontal="center" vertical="center"/>
    </xf>
    <xf numFmtId="10" fontId="9" fillId="0" borderId="3"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10" fontId="10" fillId="0" borderId="1" xfId="2" applyNumberFormat="1" applyFont="1" applyFill="1" applyBorder="1" applyAlignment="1">
      <alignment horizontal="left" vertical="center"/>
    </xf>
    <xf numFmtId="0" fontId="4" fillId="8"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0" applyFont="1" applyFill="1" applyBorder="1" applyAlignment="1">
      <alignment vertical="center" wrapText="1" readingOrder="1"/>
    </xf>
    <xf numFmtId="3" fontId="4" fillId="0" borderId="1" xfId="1" applyNumberFormat="1" applyFont="1" applyFill="1" applyBorder="1" applyAlignment="1">
      <alignment horizontal="center" vertical="center"/>
    </xf>
    <xf numFmtId="0" fontId="4" fillId="0" borderId="6" xfId="0" applyFont="1" applyFill="1" applyBorder="1" applyAlignment="1">
      <alignment horizontal="center" vertical="center" wrapText="1" readingOrder="1"/>
    </xf>
    <xf numFmtId="10" fontId="10" fillId="0" borderId="1" xfId="2" applyNumberFormat="1" applyFont="1" applyFill="1" applyBorder="1" applyAlignment="1">
      <alignment horizontal="left" vertical="center" wrapText="1"/>
    </xf>
    <xf numFmtId="0" fontId="4" fillId="9" borderId="1" xfId="0" applyFont="1" applyFill="1" applyBorder="1" applyAlignment="1">
      <alignment horizontal="center" vertical="center" wrapText="1" readingOrder="1"/>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1" fontId="4" fillId="0" borderId="1" xfId="1" applyNumberFormat="1" applyFont="1" applyFill="1" applyBorder="1" applyAlignment="1">
      <alignment horizontal="center" vertical="center"/>
    </xf>
    <xf numFmtId="0" fontId="4" fillId="9" borderId="1" xfId="0" applyFont="1" applyFill="1" applyBorder="1" applyAlignment="1">
      <alignment horizontal="center" vertical="center" wrapText="1"/>
    </xf>
    <xf numFmtId="10" fontId="9" fillId="9" borderId="1" xfId="2" applyNumberFormat="1" applyFont="1" applyFill="1" applyBorder="1" applyAlignment="1">
      <alignment horizontal="center" vertical="center"/>
    </xf>
    <xf numFmtId="3" fontId="4" fillId="10" borderId="1" xfId="1" applyNumberFormat="1" applyFont="1" applyFill="1" applyBorder="1" applyAlignment="1">
      <alignment horizontal="center" vertical="center"/>
    </xf>
    <xf numFmtId="0" fontId="4" fillId="0" borderId="1" xfId="0" applyFont="1" applyFill="1" applyBorder="1" applyAlignment="1">
      <alignment horizontal="justify" vertical="center" wrapText="1" readingOrder="1"/>
    </xf>
    <xf numFmtId="0" fontId="1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9" fontId="8" fillId="0" borderId="2"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9" fontId="9" fillId="0" borderId="1" xfId="2" applyFont="1" applyFill="1" applyBorder="1" applyAlignment="1">
      <alignment horizontal="center" vertical="center"/>
    </xf>
    <xf numFmtId="10" fontId="12" fillId="0" borderId="1" xfId="2" applyNumberFormat="1" applyFont="1" applyFill="1" applyBorder="1" applyAlignment="1">
      <alignment horizontal="center" vertical="center"/>
    </xf>
    <xf numFmtId="0" fontId="4" fillId="9" borderId="1" xfId="0" applyFont="1" applyFill="1" applyBorder="1" applyAlignment="1">
      <alignment horizontal="left" vertical="center" wrapText="1" readingOrder="1"/>
    </xf>
    <xf numFmtId="0" fontId="4" fillId="2" borderId="1" xfId="0" applyFont="1" applyFill="1" applyBorder="1" applyAlignment="1">
      <alignment horizontal="center" vertical="center" wrapText="1" readingOrder="1"/>
    </xf>
    <xf numFmtId="0" fontId="8" fillId="0" borderId="6" xfId="0" applyFont="1" applyFill="1" applyBorder="1" applyAlignment="1">
      <alignment horizontal="center" vertical="center" wrapText="1" readingOrder="1"/>
    </xf>
    <xf numFmtId="0" fontId="11" fillId="8" borderId="1" xfId="0" applyFont="1" applyFill="1" applyBorder="1" applyAlignment="1">
      <alignment horizontal="center" vertical="center" wrapText="1"/>
    </xf>
    <xf numFmtId="1" fontId="8" fillId="0" borderId="6" xfId="0" applyNumberFormat="1" applyFont="1" applyFill="1" applyBorder="1" applyAlignment="1">
      <alignment horizontal="center" vertical="center" wrapText="1" readingOrder="1"/>
    </xf>
    <xf numFmtId="1" fontId="4" fillId="0" borderId="1" xfId="0" applyNumberFormat="1" applyFont="1" applyFill="1" applyBorder="1" applyAlignment="1">
      <alignment horizontal="center" vertical="center" wrapText="1" readingOrder="1"/>
    </xf>
    <xf numFmtId="1" fontId="9" fillId="0" borderId="1" xfId="0" applyNumberFormat="1" applyFont="1" applyFill="1" applyBorder="1" applyAlignment="1">
      <alignment horizontal="center" vertical="center"/>
    </xf>
    <xf numFmtId="10" fontId="9" fillId="0" borderId="1" xfId="2"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9" fillId="0" borderId="2"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8" fillId="0" borderId="7"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10" fontId="4" fillId="0" borderId="1" xfId="2" applyNumberFormat="1" applyFont="1" applyFill="1" applyBorder="1" applyAlignment="1">
      <alignment horizontal="center" vertical="center" wrapText="1" readingOrder="1"/>
    </xf>
    <xf numFmtId="0" fontId="9" fillId="0" borderId="2" xfId="0" applyFont="1" applyFill="1" applyBorder="1" applyAlignment="1">
      <alignment horizontal="justify" vertical="center" wrapText="1" readingOrder="1"/>
    </xf>
    <xf numFmtId="0" fontId="4" fillId="0" borderId="1" xfId="0" applyFont="1" applyFill="1" applyBorder="1"/>
    <xf numFmtId="0" fontId="3" fillId="0" borderId="0" xfId="0" applyFont="1" applyFill="1" applyAlignment="1">
      <alignment horizontal="center" wrapText="1"/>
    </xf>
    <xf numFmtId="0" fontId="4" fillId="0" borderId="0" xfId="0" applyFont="1" applyFill="1" applyAlignment="1">
      <alignment horizontal="justify"/>
    </xf>
    <xf numFmtId="0" fontId="3" fillId="0" borderId="0" xfId="0" applyFont="1" applyFill="1" applyBorder="1"/>
    <xf numFmtId="10" fontId="2" fillId="0" borderId="1" xfId="0" applyNumberFormat="1" applyFont="1" applyBorder="1"/>
    <xf numFmtId="0" fontId="17" fillId="0" borderId="1" xfId="0" applyFont="1" applyFill="1" applyBorder="1" applyAlignment="1">
      <alignment vertical="center" wrapText="1"/>
    </xf>
    <xf numFmtId="10" fontId="10" fillId="2" borderId="1" xfId="2" applyNumberFormat="1" applyFont="1" applyFill="1" applyBorder="1" applyAlignment="1">
      <alignment horizontal="left" vertical="center" wrapText="1"/>
    </xf>
    <xf numFmtId="164" fontId="4" fillId="8" borderId="1" xfId="1" applyNumberFormat="1" applyFont="1" applyFill="1" applyBorder="1" applyAlignment="1">
      <alignment horizontal="center" vertical="center"/>
    </xf>
    <xf numFmtId="10" fontId="2" fillId="0" borderId="1" xfId="0" applyNumberFormat="1" applyFont="1" applyBorder="1" applyAlignment="1">
      <alignment horizontal="center" wrapText="1"/>
    </xf>
    <xf numFmtId="0" fontId="4" fillId="0" borderId="1" xfId="0" applyFont="1" applyFill="1" applyBorder="1" applyAlignment="1">
      <alignment vertical="center" wrapText="1"/>
    </xf>
    <xf numFmtId="10" fontId="9" fillId="0" borderId="4" xfId="2" applyNumberFormat="1" applyFont="1" applyFill="1" applyBorder="1" applyAlignment="1">
      <alignment horizontal="center" vertical="center"/>
    </xf>
    <xf numFmtId="10" fontId="9" fillId="0" borderId="3"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10" fontId="9" fillId="0" borderId="5" xfId="2" applyNumberFormat="1" applyFont="1" applyFill="1" applyBorder="1" applyAlignment="1">
      <alignment horizontal="center" vertical="center"/>
    </xf>
    <xf numFmtId="0" fontId="4" fillId="0" borderId="1" xfId="0" applyFont="1" applyFill="1" applyBorder="1" applyAlignment="1">
      <alignment horizontal="center"/>
    </xf>
    <xf numFmtId="10" fontId="4" fillId="0" borderId="4" xfId="2" applyNumberFormat="1" applyFont="1" applyFill="1" applyBorder="1" applyAlignment="1">
      <alignment horizontal="center" vertical="center" wrapText="1" readingOrder="1"/>
    </xf>
    <xf numFmtId="10" fontId="4" fillId="0" borderId="3" xfId="2" applyNumberFormat="1" applyFont="1" applyFill="1" applyBorder="1" applyAlignment="1">
      <alignment horizontal="center" vertical="center" wrapText="1" readingOrder="1"/>
    </xf>
    <xf numFmtId="10" fontId="4" fillId="0" borderId="5" xfId="2" applyNumberFormat="1" applyFont="1" applyFill="1" applyBorder="1" applyAlignment="1">
      <alignment horizontal="center" vertical="center" wrapText="1" readingOrder="1"/>
    </xf>
    <xf numFmtId="0" fontId="4" fillId="0" borderId="1" xfId="0" applyFont="1" applyFill="1" applyBorder="1" applyAlignment="1">
      <alignment horizontal="left" vertical="center" wrapText="1" readingOrder="1"/>
    </xf>
    <xf numFmtId="10" fontId="4" fillId="0" borderId="1" xfId="0" applyNumberFormat="1" applyFont="1" applyFill="1" applyBorder="1" applyAlignment="1">
      <alignment horizontal="center" vertical="center" wrapText="1" readingOrder="1"/>
    </xf>
    <xf numFmtId="10" fontId="9" fillId="0" borderId="1" xfId="2" applyNumberFormat="1" applyFont="1" applyFill="1" applyBorder="1" applyAlignment="1">
      <alignment horizontal="center" vertical="center"/>
    </xf>
    <xf numFmtId="0" fontId="4" fillId="0" borderId="1" xfId="0" applyFont="1" applyFill="1" applyBorder="1" applyAlignment="1">
      <alignment vertical="center" wrapText="1" readingOrder="1"/>
    </xf>
    <xf numFmtId="0" fontId="3" fillId="0" borderId="1" xfId="0" applyFont="1" applyFill="1" applyBorder="1" applyAlignment="1">
      <alignment horizontal="center" vertical="center" wrapText="1"/>
    </xf>
    <xf numFmtId="0" fontId="17" fillId="0" borderId="1" xfId="0" applyFont="1" applyFill="1" applyBorder="1" applyAlignment="1">
      <alignment vertical="center" wrapText="1" readingOrder="1"/>
    </xf>
    <xf numFmtId="0" fontId="2" fillId="0" borderId="0" xfId="0" applyFont="1" applyAlignment="1">
      <alignment horizontal="center"/>
    </xf>
    <xf numFmtId="0" fontId="5"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3">
    <cellStyle name="Millares" xfId="1" builtinId="3"/>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71"/>
  <sheetViews>
    <sheetView tabSelected="1" topLeftCell="A5" zoomScale="70" zoomScaleNormal="70" workbookViewId="0">
      <pane ySplit="1" topLeftCell="A6" activePane="bottomLeft" state="frozen"/>
      <selection activeCell="K5" sqref="K5"/>
      <selection pane="bottomLeft" activeCell="Q9" sqref="Q9"/>
    </sheetView>
  </sheetViews>
  <sheetFormatPr baseColWidth="10" defaultRowHeight="15"/>
  <cols>
    <col min="1" max="1" width="18.5703125" style="2" customWidth="1"/>
    <col min="2" max="2" width="22" style="2" customWidth="1"/>
    <col min="3" max="3" width="23.42578125" style="2" customWidth="1"/>
    <col min="4" max="4" width="20" style="2" customWidth="1"/>
    <col min="5" max="5" width="22.140625" style="2" customWidth="1"/>
    <col min="6" max="6" width="14.5703125" style="2" hidden="1" customWidth="1"/>
    <col min="7" max="7" width="14.28515625" style="2" hidden="1" customWidth="1"/>
    <col min="8" max="8" width="28.28515625" style="2" customWidth="1"/>
    <col min="9" max="9" width="29.7109375" style="2" customWidth="1"/>
    <col min="10" max="10" width="39" style="2" customWidth="1"/>
    <col min="11" max="11" width="29.5703125" style="2" customWidth="1"/>
    <col min="12" max="12" width="32" style="2" customWidth="1"/>
    <col min="13" max="13" width="18" style="2" customWidth="1"/>
    <col min="14" max="14" width="25.85546875" style="2" customWidth="1"/>
    <col min="15" max="15" width="37.140625" style="2" customWidth="1"/>
    <col min="16" max="16" width="18.28515625" style="2" customWidth="1"/>
    <col min="17" max="18" width="20.28515625" style="2" customWidth="1"/>
    <col min="19" max="19" width="23.140625" style="2" customWidth="1"/>
    <col min="20" max="20" width="20.28515625" style="2" customWidth="1"/>
    <col min="21" max="21" width="26.28515625" style="2" customWidth="1"/>
    <col min="22" max="22" width="18.5703125" style="3" customWidth="1"/>
    <col min="23" max="23" width="83.85546875" style="4" hidden="1" customWidth="1"/>
    <col min="24" max="24" width="11.7109375" style="1" bestFit="1" customWidth="1"/>
    <col min="25" max="16384" width="11.42578125" style="1"/>
  </cols>
  <sheetData>
    <row r="1" spans="1:23" ht="20.25" hidden="1">
      <c r="A1" s="79" t="s">
        <v>0</v>
      </c>
      <c r="B1" s="79"/>
      <c r="C1" s="79"/>
      <c r="D1" s="79"/>
      <c r="E1" s="79"/>
      <c r="F1" s="79"/>
      <c r="G1" s="79"/>
      <c r="H1" s="79"/>
      <c r="I1" s="79"/>
      <c r="J1" s="79"/>
      <c r="K1" s="79"/>
      <c r="L1" s="79"/>
      <c r="M1" s="79"/>
      <c r="N1" s="79"/>
      <c r="O1" s="79"/>
      <c r="P1" s="79"/>
      <c r="Q1" s="79"/>
      <c r="R1" s="79"/>
      <c r="S1" s="79"/>
      <c r="T1" s="79"/>
      <c r="U1" s="79"/>
      <c r="V1" s="79"/>
      <c r="W1" s="79"/>
    </row>
    <row r="2" spans="1:23" hidden="1"/>
    <row r="3" spans="1:23" hidden="1"/>
    <row r="4" spans="1:23" s="7" customFormat="1" ht="18" hidden="1" customHeight="1">
      <c r="A4" s="80" t="s">
        <v>1</v>
      </c>
      <c r="B4" s="80" t="s">
        <v>2</v>
      </c>
      <c r="C4" s="80" t="s">
        <v>3</v>
      </c>
      <c r="D4" s="80" t="s">
        <v>4</v>
      </c>
      <c r="E4" s="80" t="s">
        <v>5</v>
      </c>
      <c r="F4" s="81" t="s">
        <v>6</v>
      </c>
      <c r="G4" s="82" t="s">
        <v>7</v>
      </c>
      <c r="H4" s="83" t="s">
        <v>8</v>
      </c>
      <c r="I4" s="80" t="s">
        <v>9</v>
      </c>
      <c r="J4" s="80" t="s">
        <v>10</v>
      </c>
      <c r="K4" s="86" t="s">
        <v>11</v>
      </c>
      <c r="L4" s="87" t="s">
        <v>12</v>
      </c>
      <c r="M4" s="87" t="s">
        <v>13</v>
      </c>
      <c r="N4" s="86" t="s">
        <v>14</v>
      </c>
      <c r="O4" s="88" t="s">
        <v>15</v>
      </c>
      <c r="P4" s="88"/>
      <c r="Q4" s="88"/>
      <c r="R4" s="5"/>
      <c r="S4" s="5"/>
      <c r="T4" s="5"/>
      <c r="U4" s="80" t="s">
        <v>16</v>
      </c>
      <c r="V4" s="85" t="s">
        <v>17</v>
      </c>
      <c r="W4" s="84" t="s">
        <v>18</v>
      </c>
    </row>
    <row r="5" spans="1:23" s="7" customFormat="1" ht="67.5" customHeight="1">
      <c r="A5" s="80"/>
      <c r="B5" s="80"/>
      <c r="C5" s="80"/>
      <c r="D5" s="80"/>
      <c r="E5" s="80"/>
      <c r="F5" s="81"/>
      <c r="G5" s="82"/>
      <c r="H5" s="83"/>
      <c r="I5" s="80"/>
      <c r="J5" s="80"/>
      <c r="K5" s="86"/>
      <c r="L5" s="87"/>
      <c r="M5" s="87"/>
      <c r="N5" s="86"/>
      <c r="O5" s="8" t="s">
        <v>19</v>
      </c>
      <c r="P5" s="9" t="s">
        <v>20</v>
      </c>
      <c r="Q5" s="9" t="s">
        <v>21</v>
      </c>
      <c r="R5" s="6" t="s">
        <v>22</v>
      </c>
      <c r="S5" s="6" t="s">
        <v>23</v>
      </c>
      <c r="T5" s="6" t="s">
        <v>24</v>
      </c>
      <c r="U5" s="80"/>
      <c r="V5" s="85"/>
      <c r="W5" s="84"/>
    </row>
    <row r="6" spans="1:23" s="7" customFormat="1" ht="69.75" customHeight="1">
      <c r="A6" s="66" t="s">
        <v>25</v>
      </c>
      <c r="B6" s="66" t="s">
        <v>26</v>
      </c>
      <c r="C6" s="66" t="s">
        <v>27</v>
      </c>
      <c r="D6" s="77" t="s">
        <v>28</v>
      </c>
      <c r="E6" s="73" t="s">
        <v>29</v>
      </c>
      <c r="F6" s="73"/>
      <c r="G6" s="73"/>
      <c r="H6" s="74">
        <v>0.64339999999999997</v>
      </c>
      <c r="I6" s="76" t="s">
        <v>30</v>
      </c>
      <c r="J6" s="10" t="s">
        <v>31</v>
      </c>
      <c r="K6" s="11">
        <v>0</v>
      </c>
      <c r="L6" s="76" t="s">
        <v>30</v>
      </c>
      <c r="M6" s="12">
        <v>1</v>
      </c>
      <c r="N6" s="11">
        <v>0</v>
      </c>
      <c r="O6" s="10" t="s">
        <v>31</v>
      </c>
      <c r="P6" s="13">
        <v>0</v>
      </c>
      <c r="Q6" s="14">
        <v>0.15</v>
      </c>
      <c r="R6" s="15">
        <f>+N6/Q6</f>
        <v>0</v>
      </c>
      <c r="S6" s="64">
        <f>AVERAGE(R6:R9)</f>
        <v>0.38414772727272728</v>
      </c>
      <c r="T6" s="64">
        <f>+(S6+S10+S12+S16+S20+S21)/6</f>
        <v>0.55143181002029218</v>
      </c>
      <c r="U6" s="67" t="s">
        <v>32</v>
      </c>
      <c r="V6" s="16" t="s">
        <v>33</v>
      </c>
      <c r="W6" s="17"/>
    </row>
    <row r="7" spans="1:23" s="7" customFormat="1" ht="65.25" customHeight="1">
      <c r="A7" s="66"/>
      <c r="B7" s="66"/>
      <c r="C7" s="66"/>
      <c r="D7" s="77"/>
      <c r="E7" s="73"/>
      <c r="F7" s="73"/>
      <c r="G7" s="73"/>
      <c r="H7" s="67"/>
      <c r="I7" s="76"/>
      <c r="J7" s="10" t="s">
        <v>34</v>
      </c>
      <c r="K7" s="18">
        <v>0</v>
      </c>
      <c r="L7" s="76"/>
      <c r="M7" s="12">
        <v>80</v>
      </c>
      <c r="N7" s="11">
        <v>0</v>
      </c>
      <c r="O7" s="10" t="s">
        <v>35</v>
      </c>
      <c r="P7" s="13">
        <v>0</v>
      </c>
      <c r="Q7" s="19">
        <v>20</v>
      </c>
      <c r="R7" s="15">
        <f t="shared" ref="R7:R9" si="0">+N7/Q7</f>
        <v>0</v>
      </c>
      <c r="S7" s="68"/>
      <c r="T7" s="68"/>
      <c r="U7" s="67"/>
      <c r="V7" s="16" t="s">
        <v>36</v>
      </c>
      <c r="W7" s="60" t="s">
        <v>239</v>
      </c>
    </row>
    <row r="8" spans="1:23" s="7" customFormat="1" ht="45">
      <c r="A8" s="66"/>
      <c r="B8" s="66"/>
      <c r="C8" s="66"/>
      <c r="D8" s="77"/>
      <c r="E8" s="73" t="s">
        <v>37</v>
      </c>
      <c r="F8" s="73"/>
      <c r="G8" s="73"/>
      <c r="H8" s="74">
        <v>0.51249999999999996</v>
      </c>
      <c r="I8" s="76"/>
      <c r="J8" s="10" t="s">
        <v>38</v>
      </c>
      <c r="K8" s="19">
        <v>11043</v>
      </c>
      <c r="L8" s="76"/>
      <c r="M8" s="12">
        <v>14500</v>
      </c>
      <c r="N8" s="19">
        <v>11043</v>
      </c>
      <c r="O8" s="10" t="s">
        <v>39</v>
      </c>
      <c r="P8" s="13">
        <v>11525</v>
      </c>
      <c r="Q8" s="19">
        <v>13200</v>
      </c>
      <c r="R8" s="15">
        <f t="shared" si="0"/>
        <v>0.83659090909090905</v>
      </c>
      <c r="S8" s="68"/>
      <c r="T8" s="68"/>
      <c r="U8" s="67"/>
      <c r="V8" s="16" t="s">
        <v>40</v>
      </c>
      <c r="W8" s="60" t="s">
        <v>240</v>
      </c>
    </row>
    <row r="9" spans="1:23" s="7" customFormat="1" ht="43.5" customHeight="1">
      <c r="A9" s="66"/>
      <c r="B9" s="66"/>
      <c r="C9" s="66"/>
      <c r="D9" s="77"/>
      <c r="E9" s="73"/>
      <c r="F9" s="73"/>
      <c r="G9" s="73"/>
      <c r="H9" s="67"/>
      <c r="I9" s="76"/>
      <c r="J9" s="10" t="s">
        <v>41</v>
      </c>
      <c r="K9" s="19">
        <v>14</v>
      </c>
      <c r="L9" s="76"/>
      <c r="M9" s="12">
        <v>100</v>
      </c>
      <c r="N9" s="19">
        <v>14</v>
      </c>
      <c r="O9" s="10" t="s">
        <v>42</v>
      </c>
      <c r="P9" s="13">
        <v>5</v>
      </c>
      <c r="Q9" s="19">
        <v>20</v>
      </c>
      <c r="R9" s="15">
        <f t="shared" si="0"/>
        <v>0.7</v>
      </c>
      <c r="S9" s="65"/>
      <c r="T9" s="68"/>
      <c r="U9" s="67"/>
      <c r="V9" s="16" t="s">
        <v>43</v>
      </c>
      <c r="W9" s="60" t="s">
        <v>240</v>
      </c>
    </row>
    <row r="10" spans="1:23" s="7" customFormat="1" ht="58.5" customHeight="1">
      <c r="A10" s="66"/>
      <c r="B10" s="66"/>
      <c r="C10" s="66"/>
      <c r="D10" s="77"/>
      <c r="E10" s="73" t="s">
        <v>44</v>
      </c>
      <c r="F10" s="73"/>
      <c r="G10" s="73"/>
      <c r="H10" s="74">
        <v>4.9500000000000002E-2</v>
      </c>
      <c r="I10" s="73" t="s">
        <v>45</v>
      </c>
      <c r="J10" s="73" t="s">
        <v>46</v>
      </c>
      <c r="K10" s="19">
        <v>22788</v>
      </c>
      <c r="L10" s="20" t="s">
        <v>45</v>
      </c>
      <c r="M10" s="12">
        <v>21700</v>
      </c>
      <c r="N10" s="19">
        <v>22788</v>
      </c>
      <c r="O10" s="10" t="s">
        <v>47</v>
      </c>
      <c r="P10" s="13">
        <v>19898</v>
      </c>
      <c r="Q10" s="19">
        <v>20900</v>
      </c>
      <c r="R10" s="15">
        <v>1</v>
      </c>
      <c r="S10" s="75">
        <f>AVERAGE(R10:R11)</f>
        <v>1</v>
      </c>
      <c r="T10" s="68"/>
      <c r="U10" s="67" t="s">
        <v>32</v>
      </c>
      <c r="V10" s="66" t="s">
        <v>48</v>
      </c>
      <c r="W10" s="60" t="s">
        <v>240</v>
      </c>
    </row>
    <row r="11" spans="1:23" s="7" customFormat="1" ht="60">
      <c r="A11" s="66"/>
      <c r="B11" s="66"/>
      <c r="C11" s="66"/>
      <c r="D11" s="77"/>
      <c r="E11" s="73"/>
      <c r="F11" s="73"/>
      <c r="G11" s="73"/>
      <c r="H11" s="67"/>
      <c r="I11" s="73"/>
      <c r="J11" s="73"/>
      <c r="K11" s="21">
        <v>104</v>
      </c>
      <c r="L11" s="20" t="s">
        <v>49</v>
      </c>
      <c r="M11" s="12">
        <v>104</v>
      </c>
      <c r="N11" s="21">
        <v>104</v>
      </c>
      <c r="O11" s="10" t="s">
        <v>50</v>
      </c>
      <c r="P11" s="13">
        <v>103</v>
      </c>
      <c r="Q11" s="22">
        <v>104</v>
      </c>
      <c r="R11" s="15">
        <f>+N11/Q11</f>
        <v>1</v>
      </c>
      <c r="S11" s="75"/>
      <c r="T11" s="68"/>
      <c r="U11" s="67"/>
      <c r="V11" s="66"/>
      <c r="W11" s="60" t="s">
        <v>240</v>
      </c>
    </row>
    <row r="12" spans="1:23" s="7" customFormat="1" ht="58.5" customHeight="1">
      <c r="A12" s="66"/>
      <c r="B12" s="66"/>
      <c r="C12" s="66"/>
      <c r="D12" s="77"/>
      <c r="E12" s="73"/>
      <c r="F12" s="73"/>
      <c r="G12" s="73"/>
      <c r="H12" s="67"/>
      <c r="I12" s="76" t="s">
        <v>51</v>
      </c>
      <c r="J12" s="10" t="s">
        <v>52</v>
      </c>
      <c r="K12" s="21">
        <v>75676</v>
      </c>
      <c r="L12" s="20" t="s">
        <v>53</v>
      </c>
      <c r="M12" s="12">
        <v>77000</v>
      </c>
      <c r="N12" s="12">
        <v>75676</v>
      </c>
      <c r="O12" s="10" t="s">
        <v>54</v>
      </c>
      <c r="P12" s="13">
        <v>81825</v>
      </c>
      <c r="Q12" s="19">
        <v>76500</v>
      </c>
      <c r="R12" s="15">
        <f t="shared" ref="R12:R14" si="1">+N12/Q12</f>
        <v>0.98922875816993461</v>
      </c>
      <c r="S12" s="64">
        <f>AVERAGE(R12:R15)</f>
        <v>0.51627270678386294</v>
      </c>
      <c r="T12" s="68"/>
      <c r="U12" s="67"/>
      <c r="V12" s="16" t="s">
        <v>55</v>
      </c>
      <c r="W12" s="60" t="s">
        <v>240</v>
      </c>
    </row>
    <row r="13" spans="1:23" s="7" customFormat="1" ht="60">
      <c r="A13" s="66"/>
      <c r="B13" s="66"/>
      <c r="C13" s="66"/>
      <c r="D13" s="77"/>
      <c r="E13" s="73" t="s">
        <v>56</v>
      </c>
      <c r="F13" s="73"/>
      <c r="G13" s="73"/>
      <c r="H13" s="74">
        <v>2.75E-2</v>
      </c>
      <c r="I13" s="76"/>
      <c r="J13" s="10" t="s">
        <v>57</v>
      </c>
      <c r="K13" s="19">
        <v>3909</v>
      </c>
      <c r="L13" s="20" t="s">
        <v>58</v>
      </c>
      <c r="M13" s="12">
        <v>4000</v>
      </c>
      <c r="N13" s="19">
        <v>3909</v>
      </c>
      <c r="O13" s="10" t="s">
        <v>59</v>
      </c>
      <c r="P13" s="16">
        <v>4469</v>
      </c>
      <c r="Q13" s="19">
        <v>3800</v>
      </c>
      <c r="R13" s="15">
        <v>1</v>
      </c>
      <c r="S13" s="68"/>
      <c r="T13" s="68"/>
      <c r="U13" s="67"/>
      <c r="V13" s="16" t="s">
        <v>60</v>
      </c>
      <c r="W13" s="60" t="s">
        <v>240</v>
      </c>
    </row>
    <row r="14" spans="1:23" s="7" customFormat="1" ht="42.75" customHeight="1">
      <c r="A14" s="66"/>
      <c r="B14" s="66"/>
      <c r="C14" s="66"/>
      <c r="D14" s="77"/>
      <c r="E14" s="73"/>
      <c r="F14" s="73"/>
      <c r="G14" s="73"/>
      <c r="H14" s="67"/>
      <c r="I14" s="76"/>
      <c r="J14" s="10" t="s">
        <v>61</v>
      </c>
      <c r="K14" s="19">
        <v>220</v>
      </c>
      <c r="L14" s="73" t="s">
        <v>62</v>
      </c>
      <c r="M14" s="12">
        <v>5000</v>
      </c>
      <c r="N14" s="19">
        <v>220</v>
      </c>
      <c r="O14" s="10" t="s">
        <v>63</v>
      </c>
      <c r="P14" s="13">
        <v>2220</v>
      </c>
      <c r="Q14" s="19">
        <v>2900</v>
      </c>
      <c r="R14" s="15">
        <f t="shared" si="1"/>
        <v>7.586206896551724E-2</v>
      </c>
      <c r="S14" s="68"/>
      <c r="T14" s="68"/>
      <c r="U14" s="67" t="s">
        <v>32</v>
      </c>
      <c r="V14" s="16" t="s">
        <v>48</v>
      </c>
      <c r="W14" s="60" t="s">
        <v>240</v>
      </c>
    </row>
    <row r="15" spans="1:23" s="7" customFormat="1" ht="45">
      <c r="A15" s="66"/>
      <c r="B15" s="66"/>
      <c r="C15" s="66"/>
      <c r="D15" s="77"/>
      <c r="E15" s="69"/>
      <c r="F15" s="69"/>
      <c r="G15" s="69"/>
      <c r="H15" s="69"/>
      <c r="I15" s="76"/>
      <c r="J15" s="10" t="s">
        <v>64</v>
      </c>
      <c r="K15" s="21">
        <v>0</v>
      </c>
      <c r="L15" s="73"/>
      <c r="M15" s="12">
        <v>1</v>
      </c>
      <c r="N15" s="21">
        <v>0</v>
      </c>
      <c r="O15" s="10" t="s">
        <v>65</v>
      </c>
      <c r="P15" s="13">
        <v>0</v>
      </c>
      <c r="Q15" s="19">
        <v>0.3</v>
      </c>
      <c r="R15" s="15">
        <f>+N15/Q15</f>
        <v>0</v>
      </c>
      <c r="S15" s="65"/>
      <c r="T15" s="68"/>
      <c r="U15" s="67"/>
      <c r="V15" s="16" t="s">
        <v>48</v>
      </c>
      <c r="W15" s="17"/>
    </row>
    <row r="16" spans="1:23" s="7" customFormat="1" ht="60">
      <c r="A16" s="66"/>
      <c r="B16" s="66"/>
      <c r="C16" s="66"/>
      <c r="D16" s="77"/>
      <c r="E16" s="69"/>
      <c r="F16" s="69"/>
      <c r="G16" s="69"/>
      <c r="H16" s="69"/>
      <c r="I16" s="76" t="s">
        <v>66</v>
      </c>
      <c r="J16" s="10" t="s">
        <v>67</v>
      </c>
      <c r="K16" s="19">
        <v>2631</v>
      </c>
      <c r="L16" s="76" t="s">
        <v>66</v>
      </c>
      <c r="M16" s="12">
        <v>4200</v>
      </c>
      <c r="N16" s="19">
        <v>2631</v>
      </c>
      <c r="O16" s="10" t="s">
        <v>68</v>
      </c>
      <c r="P16" s="16">
        <v>3881</v>
      </c>
      <c r="Q16" s="19">
        <v>3800</v>
      </c>
      <c r="R16" s="15">
        <f t="shared" ref="R16" si="2">+N16/Q16</f>
        <v>0.69236842105263163</v>
      </c>
      <c r="S16" s="64">
        <f>+(R16+R18+R19)/3</f>
        <v>0.89745614035087717</v>
      </c>
      <c r="T16" s="68"/>
      <c r="U16" s="13" t="s">
        <v>32</v>
      </c>
      <c r="V16" s="16" t="s">
        <v>69</v>
      </c>
      <c r="W16" s="60" t="s">
        <v>240</v>
      </c>
    </row>
    <row r="17" spans="1:23" s="7" customFormat="1" ht="45">
      <c r="A17" s="66"/>
      <c r="B17" s="66"/>
      <c r="C17" s="66"/>
      <c r="D17" s="77"/>
      <c r="E17" s="69"/>
      <c r="F17" s="69"/>
      <c r="G17" s="69"/>
      <c r="H17" s="69"/>
      <c r="I17" s="76"/>
      <c r="J17" s="10" t="s">
        <v>70</v>
      </c>
      <c r="K17" s="19">
        <v>0</v>
      </c>
      <c r="L17" s="76"/>
      <c r="M17" s="12">
        <v>5</v>
      </c>
      <c r="N17" s="19">
        <v>0</v>
      </c>
      <c r="O17" s="10" t="s">
        <v>71</v>
      </c>
      <c r="P17" s="24">
        <v>8</v>
      </c>
      <c r="Q17" s="25">
        <v>0</v>
      </c>
      <c r="R17" s="15">
        <v>0</v>
      </c>
      <c r="S17" s="68"/>
      <c r="T17" s="68"/>
      <c r="U17" s="13" t="s">
        <v>32</v>
      </c>
      <c r="V17" s="16" t="s">
        <v>69</v>
      </c>
      <c r="W17" s="17"/>
    </row>
    <row r="18" spans="1:23" s="7" customFormat="1" ht="45">
      <c r="A18" s="66"/>
      <c r="B18" s="66"/>
      <c r="C18" s="66"/>
      <c r="D18" s="77"/>
      <c r="E18" s="69"/>
      <c r="F18" s="69"/>
      <c r="G18" s="69"/>
      <c r="H18" s="69"/>
      <c r="I18" s="76"/>
      <c r="J18" s="10" t="s">
        <v>72</v>
      </c>
      <c r="K18" s="19">
        <v>800</v>
      </c>
      <c r="L18" s="76"/>
      <c r="M18" s="12">
        <v>800</v>
      </c>
      <c r="N18" s="26">
        <v>800</v>
      </c>
      <c r="O18" s="10" t="s">
        <v>73</v>
      </c>
      <c r="P18" s="16">
        <v>363</v>
      </c>
      <c r="Q18" s="26">
        <v>580</v>
      </c>
      <c r="R18" s="15">
        <v>1</v>
      </c>
      <c r="S18" s="68"/>
      <c r="T18" s="68"/>
      <c r="U18" s="13" t="s">
        <v>32</v>
      </c>
      <c r="V18" s="16" t="s">
        <v>69</v>
      </c>
      <c r="W18" s="60" t="s">
        <v>240</v>
      </c>
    </row>
    <row r="19" spans="1:23" s="7" customFormat="1" ht="30">
      <c r="A19" s="66"/>
      <c r="B19" s="66"/>
      <c r="C19" s="66"/>
      <c r="D19" s="77"/>
      <c r="E19" s="69"/>
      <c r="F19" s="69"/>
      <c r="G19" s="69"/>
      <c r="H19" s="69"/>
      <c r="I19" s="76"/>
      <c r="J19" s="10" t="s">
        <v>74</v>
      </c>
      <c r="K19" s="19">
        <v>18502</v>
      </c>
      <c r="L19" s="76"/>
      <c r="M19" s="12">
        <v>12000</v>
      </c>
      <c r="N19" s="19">
        <v>18502</v>
      </c>
      <c r="O19" s="10" t="s">
        <v>75</v>
      </c>
      <c r="P19" s="13">
        <v>11580</v>
      </c>
      <c r="Q19" s="19">
        <v>8200</v>
      </c>
      <c r="R19" s="15">
        <v>1</v>
      </c>
      <c r="S19" s="65"/>
      <c r="T19" s="68"/>
      <c r="U19" s="13" t="s">
        <v>32</v>
      </c>
      <c r="V19" s="16" t="s">
        <v>69</v>
      </c>
      <c r="W19" s="23"/>
    </row>
    <row r="20" spans="1:23" s="7" customFormat="1" ht="46.5">
      <c r="A20" s="66"/>
      <c r="B20" s="66"/>
      <c r="C20" s="66"/>
      <c r="D20" s="77"/>
      <c r="E20" s="69"/>
      <c r="F20" s="69"/>
      <c r="G20" s="69"/>
      <c r="H20" s="69"/>
      <c r="I20" s="20" t="s">
        <v>76</v>
      </c>
      <c r="J20" s="10" t="s">
        <v>77</v>
      </c>
      <c r="K20" s="61">
        <v>0</v>
      </c>
      <c r="L20" s="20" t="s">
        <v>76</v>
      </c>
      <c r="M20" s="12">
        <v>800</v>
      </c>
      <c r="N20" s="27">
        <v>0</v>
      </c>
      <c r="O20" s="10" t="s">
        <v>78</v>
      </c>
      <c r="P20" s="28">
        <v>1216</v>
      </c>
      <c r="Q20" s="26">
        <v>200</v>
      </c>
      <c r="R20" s="15">
        <f t="shared" ref="R20:R21" si="3">+N20/Q20</f>
        <v>0</v>
      </c>
      <c r="S20" s="29">
        <f>+R20</f>
        <v>0</v>
      </c>
      <c r="T20" s="68"/>
      <c r="U20" s="13" t="s">
        <v>32</v>
      </c>
      <c r="V20" s="16" t="s">
        <v>69</v>
      </c>
      <c r="W20" s="17"/>
    </row>
    <row r="21" spans="1:23" s="7" customFormat="1" ht="45" customHeight="1">
      <c r="A21" s="66"/>
      <c r="B21" s="66"/>
      <c r="C21" s="66"/>
      <c r="D21" s="77"/>
      <c r="E21" s="69"/>
      <c r="F21" s="69"/>
      <c r="G21" s="69"/>
      <c r="H21" s="69"/>
      <c r="I21" s="63" t="s">
        <v>79</v>
      </c>
      <c r="J21" s="10" t="s">
        <v>80</v>
      </c>
      <c r="K21" s="19">
        <v>0.15</v>
      </c>
      <c r="L21" s="63" t="s">
        <v>79</v>
      </c>
      <c r="M21" s="12">
        <v>1</v>
      </c>
      <c r="N21" s="19">
        <v>0.15</v>
      </c>
      <c r="O21" s="10" t="s">
        <v>81</v>
      </c>
      <c r="P21" s="13">
        <v>0</v>
      </c>
      <c r="Q21" s="19">
        <v>0.6</v>
      </c>
      <c r="R21" s="15">
        <f t="shared" si="3"/>
        <v>0.25</v>
      </c>
      <c r="S21" s="64">
        <f>+(R21+R22)/2</f>
        <v>0.51071428571428568</v>
      </c>
      <c r="T21" s="68"/>
      <c r="U21" s="16" t="s">
        <v>32</v>
      </c>
      <c r="V21" s="16" t="s">
        <v>82</v>
      </c>
      <c r="W21" s="60" t="s">
        <v>240</v>
      </c>
    </row>
    <row r="22" spans="1:23" s="7" customFormat="1" ht="87.75" customHeight="1">
      <c r="A22" s="66"/>
      <c r="B22" s="66"/>
      <c r="C22" s="66"/>
      <c r="D22" s="77"/>
      <c r="E22" s="69"/>
      <c r="F22" s="69"/>
      <c r="G22" s="69"/>
      <c r="H22" s="69"/>
      <c r="I22" s="63"/>
      <c r="J22" s="10" t="s">
        <v>83</v>
      </c>
      <c r="K22" s="30">
        <v>54</v>
      </c>
      <c r="L22" s="63"/>
      <c r="M22" s="12">
        <v>432</v>
      </c>
      <c r="N22" s="30">
        <v>54</v>
      </c>
      <c r="O22" s="10" t="s">
        <v>84</v>
      </c>
      <c r="P22" s="13">
        <v>38</v>
      </c>
      <c r="Q22" s="19">
        <v>70</v>
      </c>
      <c r="R22" s="15">
        <f>+N22/Q22</f>
        <v>0.77142857142857146</v>
      </c>
      <c r="S22" s="65"/>
      <c r="T22" s="65"/>
      <c r="U22" s="16" t="s">
        <v>32</v>
      </c>
      <c r="V22" s="16" t="s">
        <v>43</v>
      </c>
      <c r="W22" s="60" t="s">
        <v>240</v>
      </c>
    </row>
    <row r="23" spans="1:23" s="7" customFormat="1" ht="90">
      <c r="A23" s="66"/>
      <c r="B23" s="66"/>
      <c r="C23" s="66"/>
      <c r="D23" s="77" t="s">
        <v>85</v>
      </c>
      <c r="E23" s="67" t="s">
        <v>86</v>
      </c>
      <c r="F23" s="73"/>
      <c r="G23" s="73"/>
      <c r="H23" s="67">
        <v>4.99</v>
      </c>
      <c r="I23" s="76" t="s">
        <v>87</v>
      </c>
      <c r="J23" s="31" t="s">
        <v>88</v>
      </c>
      <c r="K23" s="32">
        <v>0</v>
      </c>
      <c r="L23" s="78" t="s">
        <v>87</v>
      </c>
      <c r="M23" s="12">
        <v>35</v>
      </c>
      <c r="N23" s="32">
        <v>0</v>
      </c>
      <c r="O23" s="31" t="s">
        <v>89</v>
      </c>
      <c r="P23" s="13">
        <v>13</v>
      </c>
      <c r="Q23" s="19">
        <v>20</v>
      </c>
      <c r="R23" s="15">
        <f t="shared" ref="R23:R67" si="4">+N23/Q23</f>
        <v>0</v>
      </c>
      <c r="S23" s="64">
        <f>+R28</f>
        <v>0</v>
      </c>
      <c r="T23" s="64">
        <f>+(S23+S29+S34+S38+S40+S44+S46+S47+S48)/9</f>
        <v>5.9503367003367003E-2</v>
      </c>
      <c r="U23" s="13" t="s">
        <v>32</v>
      </c>
      <c r="V23" s="16" t="s">
        <v>90</v>
      </c>
      <c r="W23" s="33" t="s">
        <v>91</v>
      </c>
    </row>
    <row r="24" spans="1:23" s="7" customFormat="1" ht="60">
      <c r="A24" s="66"/>
      <c r="B24" s="66"/>
      <c r="C24" s="66"/>
      <c r="D24" s="77"/>
      <c r="E24" s="67"/>
      <c r="F24" s="73"/>
      <c r="G24" s="73"/>
      <c r="H24" s="67"/>
      <c r="I24" s="76"/>
      <c r="J24" s="31" t="s">
        <v>92</v>
      </c>
      <c r="K24" s="32">
        <v>0</v>
      </c>
      <c r="L24" s="78"/>
      <c r="M24" s="12">
        <v>25</v>
      </c>
      <c r="N24" s="32">
        <v>0</v>
      </c>
      <c r="O24" s="31" t="s">
        <v>93</v>
      </c>
      <c r="P24" s="13">
        <v>19</v>
      </c>
      <c r="Q24" s="19">
        <v>18</v>
      </c>
      <c r="R24" s="15">
        <f t="shared" si="4"/>
        <v>0</v>
      </c>
      <c r="S24" s="68"/>
      <c r="T24" s="68"/>
      <c r="U24" s="13" t="s">
        <v>32</v>
      </c>
      <c r="V24" s="16" t="s">
        <v>90</v>
      </c>
      <c r="W24" s="33" t="s">
        <v>91</v>
      </c>
    </row>
    <row r="25" spans="1:23" s="7" customFormat="1" ht="30">
      <c r="A25" s="66"/>
      <c r="B25" s="66"/>
      <c r="C25" s="66"/>
      <c r="D25" s="77"/>
      <c r="E25" s="67"/>
      <c r="F25" s="73"/>
      <c r="G25" s="73"/>
      <c r="H25" s="67"/>
      <c r="I25" s="76"/>
      <c r="J25" s="31" t="s">
        <v>94</v>
      </c>
      <c r="K25" s="32">
        <v>0</v>
      </c>
      <c r="L25" s="78"/>
      <c r="M25" s="12">
        <v>2.64</v>
      </c>
      <c r="N25" s="32">
        <v>0</v>
      </c>
      <c r="O25" s="31" t="s">
        <v>95</v>
      </c>
      <c r="P25" s="13">
        <v>2.3199999999999998</v>
      </c>
      <c r="Q25" s="19">
        <v>2.4</v>
      </c>
      <c r="R25" s="15">
        <f t="shared" si="4"/>
        <v>0</v>
      </c>
      <c r="S25" s="68"/>
      <c r="T25" s="68"/>
      <c r="U25" s="13" t="s">
        <v>32</v>
      </c>
      <c r="V25" s="16" t="s">
        <v>90</v>
      </c>
      <c r="W25" s="33" t="s">
        <v>96</v>
      </c>
    </row>
    <row r="26" spans="1:23" s="7" customFormat="1" ht="30">
      <c r="A26" s="66"/>
      <c r="B26" s="66"/>
      <c r="C26" s="66"/>
      <c r="D26" s="77"/>
      <c r="E26" s="67"/>
      <c r="F26" s="73"/>
      <c r="G26" s="73"/>
      <c r="H26" s="67"/>
      <c r="I26" s="76"/>
      <c r="J26" s="31" t="s">
        <v>97</v>
      </c>
      <c r="K26" s="32">
        <v>0</v>
      </c>
      <c r="L26" s="78"/>
      <c r="M26" s="12">
        <v>2.57</v>
      </c>
      <c r="N26" s="32">
        <v>0</v>
      </c>
      <c r="O26" s="31" t="s">
        <v>98</v>
      </c>
      <c r="P26" s="13">
        <v>2.1800000000000002</v>
      </c>
      <c r="Q26" s="19">
        <v>2.2999999999999998</v>
      </c>
      <c r="R26" s="15">
        <f t="shared" si="4"/>
        <v>0</v>
      </c>
      <c r="S26" s="68"/>
      <c r="T26" s="68"/>
      <c r="U26" s="13" t="s">
        <v>32</v>
      </c>
      <c r="V26" s="16" t="s">
        <v>90</v>
      </c>
      <c r="W26" s="33" t="s">
        <v>99</v>
      </c>
    </row>
    <row r="27" spans="1:23" s="7" customFormat="1" ht="42.75">
      <c r="A27" s="66"/>
      <c r="B27" s="66"/>
      <c r="C27" s="66"/>
      <c r="D27" s="77"/>
      <c r="E27" s="67" t="s">
        <v>100</v>
      </c>
      <c r="F27" s="73"/>
      <c r="G27" s="73"/>
      <c r="H27" s="67">
        <v>4.47</v>
      </c>
      <c r="I27" s="76"/>
      <c r="J27" s="31" t="s">
        <v>101</v>
      </c>
      <c r="K27" s="32">
        <v>0</v>
      </c>
      <c r="L27" s="78"/>
      <c r="M27" s="12">
        <v>2.71</v>
      </c>
      <c r="N27" s="32">
        <v>0</v>
      </c>
      <c r="O27" s="31" t="s">
        <v>102</v>
      </c>
      <c r="P27" s="13">
        <v>2.31</v>
      </c>
      <c r="Q27" s="19">
        <v>2.4</v>
      </c>
      <c r="R27" s="15">
        <f t="shared" si="4"/>
        <v>0</v>
      </c>
      <c r="S27" s="68"/>
      <c r="T27" s="68"/>
      <c r="U27" s="13" t="s">
        <v>32</v>
      </c>
      <c r="V27" s="16" t="s">
        <v>90</v>
      </c>
      <c r="W27" s="33" t="s">
        <v>91</v>
      </c>
    </row>
    <row r="28" spans="1:23" s="7" customFormat="1" ht="39.75" customHeight="1">
      <c r="A28" s="66"/>
      <c r="B28" s="66"/>
      <c r="C28" s="66"/>
      <c r="D28" s="77"/>
      <c r="E28" s="67"/>
      <c r="F28" s="73"/>
      <c r="G28" s="73"/>
      <c r="H28" s="67"/>
      <c r="I28" s="76"/>
      <c r="J28" s="31" t="s">
        <v>103</v>
      </c>
      <c r="K28" s="32">
        <v>0</v>
      </c>
      <c r="L28" s="78"/>
      <c r="M28" s="12">
        <v>104</v>
      </c>
      <c r="N28" s="32">
        <v>0</v>
      </c>
      <c r="O28" s="31" t="s">
        <v>104</v>
      </c>
      <c r="P28" s="13">
        <v>44</v>
      </c>
      <c r="Q28" s="19">
        <v>10</v>
      </c>
      <c r="R28" s="15">
        <f t="shared" si="4"/>
        <v>0</v>
      </c>
      <c r="S28" s="65"/>
      <c r="T28" s="68"/>
      <c r="U28" s="13" t="s">
        <v>32</v>
      </c>
      <c r="V28" s="16" t="s">
        <v>90</v>
      </c>
      <c r="W28" s="33" t="s">
        <v>105</v>
      </c>
    </row>
    <row r="29" spans="1:23" s="7" customFormat="1" ht="30" customHeight="1">
      <c r="A29" s="66"/>
      <c r="B29" s="66"/>
      <c r="C29" s="66"/>
      <c r="D29" s="77"/>
      <c r="E29" s="67"/>
      <c r="F29" s="73"/>
      <c r="G29" s="73"/>
      <c r="H29" s="67"/>
      <c r="I29" s="63" t="s">
        <v>106</v>
      </c>
      <c r="J29" s="10" t="s">
        <v>107</v>
      </c>
      <c r="K29" s="32">
        <v>0</v>
      </c>
      <c r="L29" s="63" t="s">
        <v>106</v>
      </c>
      <c r="M29" s="12">
        <v>1700</v>
      </c>
      <c r="N29" s="32">
        <v>0</v>
      </c>
      <c r="O29" s="10" t="s">
        <v>108</v>
      </c>
      <c r="P29" s="13">
        <v>967</v>
      </c>
      <c r="Q29" s="19">
        <v>200</v>
      </c>
      <c r="R29" s="15">
        <f t="shared" si="4"/>
        <v>0</v>
      </c>
      <c r="S29" s="64">
        <f>AVERAGE(R29:R33)</f>
        <v>0</v>
      </c>
      <c r="T29" s="68"/>
      <c r="U29" s="66" t="s">
        <v>32</v>
      </c>
      <c r="V29" s="16" t="s">
        <v>109</v>
      </c>
      <c r="W29" s="33" t="s">
        <v>110</v>
      </c>
    </row>
    <row r="30" spans="1:23" s="7" customFormat="1" ht="60">
      <c r="A30" s="66"/>
      <c r="B30" s="66"/>
      <c r="C30" s="66"/>
      <c r="D30" s="77"/>
      <c r="E30" s="67" t="s">
        <v>111</v>
      </c>
      <c r="F30" s="73"/>
      <c r="G30" s="73"/>
      <c r="H30" s="67">
        <v>5.47</v>
      </c>
      <c r="I30" s="63"/>
      <c r="J30" s="10" t="s">
        <v>112</v>
      </c>
      <c r="K30" s="32">
        <v>0</v>
      </c>
      <c r="L30" s="63"/>
      <c r="M30" s="12">
        <v>800</v>
      </c>
      <c r="N30" s="32">
        <v>0</v>
      </c>
      <c r="O30" s="10" t="s">
        <v>113</v>
      </c>
      <c r="P30" s="13">
        <v>122</v>
      </c>
      <c r="Q30" s="19">
        <v>150</v>
      </c>
      <c r="R30" s="15">
        <f t="shared" si="4"/>
        <v>0</v>
      </c>
      <c r="S30" s="68"/>
      <c r="T30" s="68"/>
      <c r="U30" s="66"/>
      <c r="V30" s="16" t="s">
        <v>109</v>
      </c>
      <c r="W30" s="33" t="s">
        <v>110</v>
      </c>
    </row>
    <row r="31" spans="1:23" s="7" customFormat="1" ht="45">
      <c r="A31" s="66"/>
      <c r="B31" s="66"/>
      <c r="C31" s="66"/>
      <c r="D31" s="77"/>
      <c r="E31" s="67"/>
      <c r="F31" s="73"/>
      <c r="G31" s="73"/>
      <c r="H31" s="67"/>
      <c r="I31" s="63"/>
      <c r="J31" s="10" t="s">
        <v>114</v>
      </c>
      <c r="K31" s="32">
        <v>0</v>
      </c>
      <c r="L31" s="63"/>
      <c r="M31" s="12">
        <v>250</v>
      </c>
      <c r="N31" s="32">
        <v>0</v>
      </c>
      <c r="O31" s="10" t="s">
        <v>115</v>
      </c>
      <c r="P31" s="13">
        <v>151</v>
      </c>
      <c r="Q31" s="19">
        <v>60</v>
      </c>
      <c r="R31" s="15">
        <f t="shared" si="4"/>
        <v>0</v>
      </c>
      <c r="S31" s="68"/>
      <c r="T31" s="68"/>
      <c r="U31" s="66"/>
      <c r="V31" s="16" t="s">
        <v>109</v>
      </c>
      <c r="W31" s="33" t="s">
        <v>110</v>
      </c>
    </row>
    <row r="32" spans="1:23" s="7" customFormat="1" ht="30" customHeight="1">
      <c r="A32" s="66"/>
      <c r="B32" s="66"/>
      <c r="C32" s="66"/>
      <c r="D32" s="77"/>
      <c r="E32" s="67"/>
      <c r="F32" s="73"/>
      <c r="G32" s="73"/>
      <c r="H32" s="67"/>
      <c r="I32" s="63"/>
      <c r="J32" s="10" t="s">
        <v>116</v>
      </c>
      <c r="K32" s="32">
        <v>0</v>
      </c>
      <c r="L32" s="63"/>
      <c r="M32" s="12">
        <v>380</v>
      </c>
      <c r="N32" s="32">
        <v>0</v>
      </c>
      <c r="O32" s="10" t="s">
        <v>117</v>
      </c>
      <c r="P32" s="13">
        <v>105</v>
      </c>
      <c r="Q32" s="19">
        <v>80</v>
      </c>
      <c r="R32" s="15">
        <f t="shared" si="4"/>
        <v>0</v>
      </c>
      <c r="S32" s="68"/>
      <c r="T32" s="68"/>
      <c r="U32" s="66"/>
      <c r="V32" s="16" t="s">
        <v>109</v>
      </c>
      <c r="W32" s="33" t="s">
        <v>110</v>
      </c>
    </row>
    <row r="33" spans="1:23" s="7" customFormat="1" ht="75">
      <c r="A33" s="66"/>
      <c r="B33" s="66"/>
      <c r="C33" s="66"/>
      <c r="D33" s="77"/>
      <c r="E33" s="67" t="s">
        <v>118</v>
      </c>
      <c r="F33" s="73"/>
      <c r="G33" s="73"/>
      <c r="H33" s="74">
        <v>0.4466</v>
      </c>
      <c r="I33" s="63"/>
      <c r="J33" s="10" t="s">
        <v>119</v>
      </c>
      <c r="K33" s="32">
        <v>0</v>
      </c>
      <c r="L33" s="63"/>
      <c r="M33" s="12">
        <v>720</v>
      </c>
      <c r="N33" s="32">
        <v>0</v>
      </c>
      <c r="O33" s="10" t="s">
        <v>120</v>
      </c>
      <c r="P33" s="13">
        <v>266</v>
      </c>
      <c r="Q33" s="19">
        <v>150</v>
      </c>
      <c r="R33" s="15">
        <f t="shared" si="4"/>
        <v>0</v>
      </c>
      <c r="S33" s="65"/>
      <c r="T33" s="68"/>
      <c r="U33" s="66"/>
      <c r="V33" s="16" t="s">
        <v>109</v>
      </c>
      <c r="W33" s="33" t="s">
        <v>110</v>
      </c>
    </row>
    <row r="34" spans="1:23" s="7" customFormat="1" ht="45">
      <c r="A34" s="66"/>
      <c r="B34" s="66"/>
      <c r="C34" s="66"/>
      <c r="D34" s="77"/>
      <c r="E34" s="67"/>
      <c r="F34" s="73"/>
      <c r="G34" s="73"/>
      <c r="H34" s="67"/>
      <c r="I34" s="76" t="s">
        <v>121</v>
      </c>
      <c r="J34" s="10" t="s">
        <v>122</v>
      </c>
      <c r="K34" s="32">
        <v>0</v>
      </c>
      <c r="L34" s="67" t="s">
        <v>121</v>
      </c>
      <c r="M34" s="12">
        <v>60</v>
      </c>
      <c r="N34" s="32">
        <v>0</v>
      </c>
      <c r="O34" s="10" t="s">
        <v>123</v>
      </c>
      <c r="P34" s="13">
        <v>16</v>
      </c>
      <c r="Q34" s="19">
        <v>20</v>
      </c>
      <c r="R34" s="15">
        <f t="shared" si="4"/>
        <v>0</v>
      </c>
      <c r="S34" s="64">
        <f>AVERAGE(R34:R36)</f>
        <v>0</v>
      </c>
      <c r="T34" s="68"/>
      <c r="U34" s="67" t="s">
        <v>32</v>
      </c>
      <c r="V34" s="16" t="s">
        <v>124</v>
      </c>
      <c r="W34" s="33" t="s">
        <v>125</v>
      </c>
    </row>
    <row r="35" spans="1:23" s="7" customFormat="1" ht="90">
      <c r="A35" s="66"/>
      <c r="B35" s="66"/>
      <c r="C35" s="66"/>
      <c r="D35" s="77"/>
      <c r="E35" s="67"/>
      <c r="F35" s="73"/>
      <c r="G35" s="73"/>
      <c r="H35" s="67"/>
      <c r="I35" s="76"/>
      <c r="J35" s="10" t="s">
        <v>126</v>
      </c>
      <c r="K35" s="32">
        <v>0</v>
      </c>
      <c r="L35" s="67"/>
      <c r="M35" s="12">
        <v>60</v>
      </c>
      <c r="N35" s="32">
        <v>0</v>
      </c>
      <c r="O35" s="10" t="s">
        <v>127</v>
      </c>
      <c r="P35" s="13">
        <v>42</v>
      </c>
      <c r="Q35" s="19">
        <v>5</v>
      </c>
      <c r="R35" s="15">
        <f t="shared" si="4"/>
        <v>0</v>
      </c>
      <c r="S35" s="68"/>
      <c r="T35" s="68"/>
      <c r="U35" s="67"/>
      <c r="V35" s="16" t="s">
        <v>124</v>
      </c>
      <c r="W35" s="33" t="s">
        <v>125</v>
      </c>
    </row>
    <row r="36" spans="1:23" s="7" customFormat="1" ht="45">
      <c r="A36" s="66"/>
      <c r="B36" s="66"/>
      <c r="C36" s="66"/>
      <c r="D36" s="77"/>
      <c r="E36" s="69"/>
      <c r="F36" s="69"/>
      <c r="G36" s="69"/>
      <c r="H36" s="69"/>
      <c r="I36" s="76"/>
      <c r="J36" s="10" t="s">
        <v>128</v>
      </c>
      <c r="K36" s="32">
        <v>0</v>
      </c>
      <c r="L36" s="67"/>
      <c r="M36" s="12">
        <v>90</v>
      </c>
      <c r="N36" s="32">
        <v>0</v>
      </c>
      <c r="O36" s="10" t="s">
        <v>129</v>
      </c>
      <c r="P36" s="13">
        <v>42</v>
      </c>
      <c r="Q36" s="19">
        <v>10</v>
      </c>
      <c r="R36" s="15">
        <f t="shared" si="4"/>
        <v>0</v>
      </c>
      <c r="S36" s="65"/>
      <c r="T36" s="68"/>
      <c r="U36" s="67"/>
      <c r="V36" s="16" t="s">
        <v>124</v>
      </c>
      <c r="W36" s="33" t="s">
        <v>130</v>
      </c>
    </row>
    <row r="37" spans="1:23" s="7" customFormat="1" ht="60">
      <c r="A37" s="66"/>
      <c r="B37" s="66"/>
      <c r="C37" s="66"/>
      <c r="D37" s="77"/>
      <c r="E37" s="69"/>
      <c r="F37" s="69"/>
      <c r="G37" s="69"/>
      <c r="H37" s="69"/>
      <c r="I37" s="34" t="s">
        <v>131</v>
      </c>
      <c r="J37" s="31" t="s">
        <v>132</v>
      </c>
      <c r="K37" s="32">
        <v>0</v>
      </c>
      <c r="L37" s="59" t="s">
        <v>131</v>
      </c>
      <c r="M37" s="35">
        <v>0.4</v>
      </c>
      <c r="N37" s="32">
        <v>0</v>
      </c>
      <c r="O37" s="31" t="s">
        <v>133</v>
      </c>
      <c r="P37" s="36">
        <v>14</v>
      </c>
      <c r="Q37" s="37">
        <v>0.15</v>
      </c>
      <c r="R37" s="15">
        <f t="shared" si="4"/>
        <v>0</v>
      </c>
      <c r="S37" s="38">
        <f>+R37</f>
        <v>0</v>
      </c>
      <c r="T37" s="68"/>
      <c r="U37" s="16" t="s">
        <v>32</v>
      </c>
      <c r="V37" s="16" t="s">
        <v>134</v>
      </c>
      <c r="W37" s="33" t="s">
        <v>135</v>
      </c>
    </row>
    <row r="38" spans="1:23" s="7" customFormat="1" ht="47.25" customHeight="1">
      <c r="A38" s="66"/>
      <c r="B38" s="66"/>
      <c r="C38" s="66"/>
      <c r="D38" s="77"/>
      <c r="E38" s="69"/>
      <c r="F38" s="69"/>
      <c r="G38" s="69"/>
      <c r="H38" s="69"/>
      <c r="I38" s="76" t="s">
        <v>136</v>
      </c>
      <c r="J38" s="10" t="s">
        <v>137</v>
      </c>
      <c r="K38" s="32">
        <v>0</v>
      </c>
      <c r="L38" s="76" t="s">
        <v>136</v>
      </c>
      <c r="M38" s="12">
        <v>26</v>
      </c>
      <c r="N38" s="32">
        <v>0</v>
      </c>
      <c r="O38" s="10" t="s">
        <v>138</v>
      </c>
      <c r="P38" s="13">
        <v>5</v>
      </c>
      <c r="Q38" s="19">
        <v>3</v>
      </c>
      <c r="R38" s="15">
        <f t="shared" si="4"/>
        <v>0</v>
      </c>
      <c r="S38" s="64">
        <f>AVERAGE(R38:R39)</f>
        <v>0</v>
      </c>
      <c r="T38" s="68"/>
      <c r="U38" s="67" t="s">
        <v>32</v>
      </c>
      <c r="V38" s="16" t="s">
        <v>139</v>
      </c>
      <c r="W38" s="33" t="s">
        <v>140</v>
      </c>
    </row>
    <row r="39" spans="1:23" s="7" customFormat="1" ht="45">
      <c r="A39" s="66"/>
      <c r="B39" s="66"/>
      <c r="C39" s="66"/>
      <c r="D39" s="77"/>
      <c r="E39" s="69"/>
      <c r="F39" s="69"/>
      <c r="G39" s="69"/>
      <c r="H39" s="69"/>
      <c r="I39" s="76"/>
      <c r="J39" s="10" t="s">
        <v>141</v>
      </c>
      <c r="K39" s="32">
        <v>0</v>
      </c>
      <c r="L39" s="76"/>
      <c r="M39" s="12">
        <v>52</v>
      </c>
      <c r="N39" s="32">
        <v>0</v>
      </c>
      <c r="O39" s="10" t="s">
        <v>142</v>
      </c>
      <c r="P39" s="13">
        <v>20</v>
      </c>
      <c r="Q39" s="19">
        <v>10</v>
      </c>
      <c r="R39" s="15">
        <f t="shared" si="4"/>
        <v>0</v>
      </c>
      <c r="S39" s="65"/>
      <c r="T39" s="68"/>
      <c r="U39" s="67"/>
      <c r="V39" s="16" t="s">
        <v>143</v>
      </c>
      <c r="W39" s="33" t="s">
        <v>144</v>
      </c>
    </row>
    <row r="40" spans="1:23" s="7" customFormat="1" ht="45" customHeight="1">
      <c r="A40" s="66"/>
      <c r="B40" s="66"/>
      <c r="C40" s="66"/>
      <c r="D40" s="77"/>
      <c r="E40" s="69"/>
      <c r="F40" s="69"/>
      <c r="G40" s="69"/>
      <c r="H40" s="69"/>
      <c r="I40" s="63" t="s">
        <v>145</v>
      </c>
      <c r="J40" s="10" t="s">
        <v>146</v>
      </c>
      <c r="K40" s="32">
        <v>11.5</v>
      </c>
      <c r="L40" s="63" t="s">
        <v>145</v>
      </c>
      <c r="M40" s="12">
        <v>9</v>
      </c>
      <c r="N40" s="32">
        <v>11.5</v>
      </c>
      <c r="O40" s="10" t="s">
        <v>147</v>
      </c>
      <c r="P40" s="13">
        <v>11.5</v>
      </c>
      <c r="Q40" s="19">
        <v>11</v>
      </c>
      <c r="R40" s="15">
        <f t="shared" si="4"/>
        <v>1.0454545454545454</v>
      </c>
      <c r="S40" s="64">
        <f>AVERAGE(R40:R43)</f>
        <v>0.46886363636363637</v>
      </c>
      <c r="T40" s="68"/>
      <c r="U40" s="66" t="s">
        <v>32</v>
      </c>
      <c r="V40" s="16" t="s">
        <v>148</v>
      </c>
      <c r="W40" s="33" t="s">
        <v>149</v>
      </c>
    </row>
    <row r="41" spans="1:23" s="7" customFormat="1" ht="45">
      <c r="A41" s="66"/>
      <c r="B41" s="66"/>
      <c r="C41" s="66"/>
      <c r="D41" s="77"/>
      <c r="E41" s="69"/>
      <c r="F41" s="69"/>
      <c r="G41" s="69"/>
      <c r="H41" s="69"/>
      <c r="I41" s="63"/>
      <c r="J41" s="10" t="s">
        <v>150</v>
      </c>
      <c r="K41" s="32">
        <v>120</v>
      </c>
      <c r="L41" s="63"/>
      <c r="M41" s="12">
        <v>4064</v>
      </c>
      <c r="N41" s="32">
        <v>120</v>
      </c>
      <c r="O41" s="39" t="s">
        <v>151</v>
      </c>
      <c r="P41" s="40">
        <v>4262</v>
      </c>
      <c r="Q41" s="19">
        <v>150</v>
      </c>
      <c r="R41" s="15">
        <f t="shared" si="4"/>
        <v>0.8</v>
      </c>
      <c r="S41" s="68"/>
      <c r="T41" s="68"/>
      <c r="U41" s="66"/>
      <c r="V41" s="16" t="s">
        <v>148</v>
      </c>
      <c r="W41" s="60" t="s">
        <v>240</v>
      </c>
    </row>
    <row r="42" spans="1:23" s="7" customFormat="1" ht="57">
      <c r="A42" s="66"/>
      <c r="B42" s="66"/>
      <c r="C42" s="66"/>
      <c r="D42" s="77"/>
      <c r="E42" s="69"/>
      <c r="F42" s="69"/>
      <c r="G42" s="69"/>
      <c r="H42" s="69"/>
      <c r="I42" s="63"/>
      <c r="J42" s="10" t="s">
        <v>152</v>
      </c>
      <c r="K42" s="32">
        <v>0</v>
      </c>
      <c r="L42" s="63"/>
      <c r="M42" s="12">
        <v>300</v>
      </c>
      <c r="N42" s="32">
        <v>0</v>
      </c>
      <c r="O42" s="10" t="s">
        <v>153</v>
      </c>
      <c r="P42" s="13">
        <v>107</v>
      </c>
      <c r="Q42" s="19">
        <v>100</v>
      </c>
      <c r="R42" s="15">
        <f t="shared" si="4"/>
        <v>0</v>
      </c>
      <c r="S42" s="68"/>
      <c r="T42" s="68"/>
      <c r="U42" s="66"/>
      <c r="V42" s="16" t="s">
        <v>148</v>
      </c>
      <c r="W42" s="33" t="s">
        <v>154</v>
      </c>
    </row>
    <row r="43" spans="1:23" s="7" customFormat="1" ht="45">
      <c r="A43" s="66"/>
      <c r="B43" s="66"/>
      <c r="C43" s="66"/>
      <c r="D43" s="77"/>
      <c r="E43" s="69"/>
      <c r="F43" s="69"/>
      <c r="G43" s="69"/>
      <c r="H43" s="69"/>
      <c r="I43" s="63"/>
      <c r="J43" s="10" t="s">
        <v>155</v>
      </c>
      <c r="K43" s="32">
        <v>24</v>
      </c>
      <c r="L43" s="63"/>
      <c r="M43" s="12">
        <v>3000</v>
      </c>
      <c r="N43" s="32">
        <v>24</v>
      </c>
      <c r="O43" s="10" t="s">
        <v>156</v>
      </c>
      <c r="P43" s="13">
        <v>2913</v>
      </c>
      <c r="Q43" s="19">
        <v>800</v>
      </c>
      <c r="R43" s="15">
        <f t="shared" si="4"/>
        <v>0.03</v>
      </c>
      <c r="S43" s="65"/>
      <c r="T43" s="68"/>
      <c r="U43" s="66"/>
      <c r="V43" s="16" t="s">
        <v>148</v>
      </c>
      <c r="W43" s="33" t="s">
        <v>157</v>
      </c>
    </row>
    <row r="44" spans="1:23" s="7" customFormat="1" ht="42.75">
      <c r="A44" s="66"/>
      <c r="B44" s="66"/>
      <c r="C44" s="66"/>
      <c r="D44" s="77"/>
      <c r="E44" s="69"/>
      <c r="F44" s="69"/>
      <c r="G44" s="69"/>
      <c r="H44" s="69"/>
      <c r="I44" s="76" t="s">
        <v>158</v>
      </c>
      <c r="J44" s="10" t="s">
        <v>159</v>
      </c>
      <c r="K44" s="32">
        <v>0</v>
      </c>
      <c r="L44" s="76" t="s">
        <v>158</v>
      </c>
      <c r="M44" s="41">
        <v>1</v>
      </c>
      <c r="N44" s="32">
        <v>0</v>
      </c>
      <c r="O44" s="10" t="s">
        <v>160</v>
      </c>
      <c r="P44" s="13">
        <v>1</v>
      </c>
      <c r="Q44" s="19">
        <v>0.3</v>
      </c>
      <c r="R44" s="15">
        <f t="shared" si="4"/>
        <v>0</v>
      </c>
      <c r="S44" s="64">
        <f>+R44</f>
        <v>0</v>
      </c>
      <c r="T44" s="68"/>
      <c r="U44" s="67" t="s">
        <v>32</v>
      </c>
      <c r="V44" s="16" t="s">
        <v>161</v>
      </c>
      <c r="W44" s="33" t="s">
        <v>162</v>
      </c>
    </row>
    <row r="45" spans="1:23" s="7" customFormat="1" ht="71.25">
      <c r="A45" s="66"/>
      <c r="B45" s="66"/>
      <c r="C45" s="66"/>
      <c r="D45" s="77"/>
      <c r="E45" s="69"/>
      <c r="F45" s="69"/>
      <c r="G45" s="69"/>
      <c r="H45" s="69"/>
      <c r="I45" s="76"/>
      <c r="J45" s="10" t="s">
        <v>163</v>
      </c>
      <c r="K45" s="32">
        <v>0</v>
      </c>
      <c r="L45" s="76"/>
      <c r="M45" s="12">
        <v>15</v>
      </c>
      <c r="N45" s="32">
        <v>0</v>
      </c>
      <c r="O45" s="39" t="s">
        <v>164</v>
      </c>
      <c r="P45" s="13">
        <v>8</v>
      </c>
      <c r="Q45" s="25">
        <v>0</v>
      </c>
      <c r="R45" s="15">
        <v>0</v>
      </c>
      <c r="S45" s="65"/>
      <c r="T45" s="68"/>
      <c r="U45" s="67"/>
      <c r="V45" s="16" t="s">
        <v>161</v>
      </c>
      <c r="W45" s="33" t="s">
        <v>165</v>
      </c>
    </row>
    <row r="46" spans="1:23" s="7" customFormat="1" ht="51.75" customHeight="1">
      <c r="A46" s="66"/>
      <c r="B46" s="66"/>
      <c r="C46" s="66"/>
      <c r="D46" s="77"/>
      <c r="E46" s="69"/>
      <c r="F46" s="69"/>
      <c r="G46" s="69"/>
      <c r="H46" s="69"/>
      <c r="I46" s="34" t="s">
        <v>166</v>
      </c>
      <c r="J46" s="31" t="s">
        <v>167</v>
      </c>
      <c r="K46" s="42">
        <v>0</v>
      </c>
      <c r="L46" s="34" t="s">
        <v>166</v>
      </c>
      <c r="M46" s="43">
        <v>52</v>
      </c>
      <c r="N46" s="32">
        <v>0</v>
      </c>
      <c r="O46" s="31" t="s">
        <v>168</v>
      </c>
      <c r="P46" s="44">
        <v>12</v>
      </c>
      <c r="Q46" s="45">
        <v>10</v>
      </c>
      <c r="R46" s="15">
        <f t="shared" si="4"/>
        <v>0</v>
      </c>
      <c r="S46" s="46">
        <f>+R46</f>
        <v>0</v>
      </c>
      <c r="T46" s="68"/>
      <c r="U46" s="16" t="s">
        <v>32</v>
      </c>
      <c r="V46" s="16" t="s">
        <v>36</v>
      </c>
      <c r="W46" s="60" t="s">
        <v>239</v>
      </c>
    </row>
    <row r="47" spans="1:23" s="7" customFormat="1" ht="52.5" customHeight="1">
      <c r="A47" s="66"/>
      <c r="B47" s="66"/>
      <c r="C47" s="66"/>
      <c r="D47" s="77"/>
      <c r="E47" s="69"/>
      <c r="F47" s="69"/>
      <c r="G47" s="69"/>
      <c r="H47" s="69"/>
      <c r="I47" s="34" t="s">
        <v>169</v>
      </c>
      <c r="J47" s="10" t="s">
        <v>170</v>
      </c>
      <c r="K47" s="32">
        <v>0</v>
      </c>
      <c r="L47" s="34" t="s">
        <v>169</v>
      </c>
      <c r="M47" s="41">
        <v>60</v>
      </c>
      <c r="N47" s="32">
        <v>0</v>
      </c>
      <c r="O47" s="10" t="s">
        <v>171</v>
      </c>
      <c r="P47" s="13">
        <v>40</v>
      </c>
      <c r="Q47" s="19">
        <v>5</v>
      </c>
      <c r="R47" s="15">
        <f t="shared" si="4"/>
        <v>0</v>
      </c>
      <c r="S47" s="46">
        <f>+R47</f>
        <v>0</v>
      </c>
      <c r="T47" s="68"/>
      <c r="U47" s="16" t="s">
        <v>32</v>
      </c>
      <c r="V47" s="16" t="s">
        <v>36</v>
      </c>
      <c r="W47" s="33" t="s">
        <v>172</v>
      </c>
    </row>
    <row r="48" spans="1:23" s="7" customFormat="1" ht="72" customHeight="1">
      <c r="A48" s="66"/>
      <c r="B48" s="66"/>
      <c r="C48" s="66"/>
      <c r="D48" s="77"/>
      <c r="E48" s="69"/>
      <c r="F48" s="69"/>
      <c r="G48" s="69"/>
      <c r="H48" s="69"/>
      <c r="I48" s="34" t="s">
        <v>173</v>
      </c>
      <c r="J48" s="10" t="s">
        <v>174</v>
      </c>
      <c r="K48" s="32">
        <v>1</v>
      </c>
      <c r="L48" s="34" t="s">
        <v>173</v>
      </c>
      <c r="M48" s="41">
        <v>60</v>
      </c>
      <c r="N48" s="32">
        <v>1</v>
      </c>
      <c r="O48" s="10" t="s">
        <v>175</v>
      </c>
      <c r="P48" s="13">
        <v>33</v>
      </c>
      <c r="Q48" s="19">
        <v>15</v>
      </c>
      <c r="R48" s="15">
        <f t="shared" si="4"/>
        <v>6.6666666666666666E-2</v>
      </c>
      <c r="S48" s="46">
        <f>+R48</f>
        <v>6.6666666666666666E-2</v>
      </c>
      <c r="T48" s="65"/>
      <c r="U48" s="16" t="s">
        <v>32</v>
      </c>
      <c r="V48" s="16" t="s">
        <v>36</v>
      </c>
      <c r="W48" s="33" t="s">
        <v>176</v>
      </c>
    </row>
    <row r="49" spans="1:23" s="7" customFormat="1" ht="71.25" customHeight="1">
      <c r="A49" s="66"/>
      <c r="B49" s="66"/>
      <c r="C49" s="66"/>
      <c r="D49" s="66" t="s">
        <v>177</v>
      </c>
      <c r="E49" s="67" t="s">
        <v>178</v>
      </c>
      <c r="F49" s="73"/>
      <c r="G49" s="73"/>
      <c r="H49" s="67" t="s">
        <v>179</v>
      </c>
      <c r="I49" s="63" t="s">
        <v>180</v>
      </c>
      <c r="J49" s="31" t="s">
        <v>181</v>
      </c>
      <c r="K49" s="19">
        <v>0</v>
      </c>
      <c r="L49" s="63" t="s">
        <v>180</v>
      </c>
      <c r="M49" s="12">
        <v>1</v>
      </c>
      <c r="N49" s="19">
        <v>0</v>
      </c>
      <c r="O49" s="31" t="s">
        <v>181</v>
      </c>
      <c r="P49" s="13">
        <v>0</v>
      </c>
      <c r="Q49" s="19">
        <v>0.4</v>
      </c>
      <c r="R49" s="15">
        <f t="shared" si="4"/>
        <v>0</v>
      </c>
      <c r="S49" s="75">
        <f>AVERAGE(R49:R54)</f>
        <v>0.60055555555555562</v>
      </c>
      <c r="T49" s="64">
        <f>+(S49+S55)/2</f>
        <v>0.32527777777777783</v>
      </c>
      <c r="U49" s="66" t="s">
        <v>32</v>
      </c>
      <c r="V49" s="16" t="s">
        <v>82</v>
      </c>
      <c r="W49" s="60" t="s">
        <v>239</v>
      </c>
    </row>
    <row r="50" spans="1:23" s="7" customFormat="1" ht="52.5" customHeight="1">
      <c r="A50" s="66"/>
      <c r="B50" s="66"/>
      <c r="C50" s="66"/>
      <c r="D50" s="66"/>
      <c r="E50" s="67"/>
      <c r="F50" s="73"/>
      <c r="G50" s="73"/>
      <c r="H50" s="67"/>
      <c r="I50" s="63"/>
      <c r="J50" s="31" t="s">
        <v>182</v>
      </c>
      <c r="K50" s="19">
        <v>1</v>
      </c>
      <c r="L50" s="63"/>
      <c r="M50" s="12">
        <v>1</v>
      </c>
      <c r="N50" s="19">
        <v>1</v>
      </c>
      <c r="O50" s="31" t="s">
        <v>182</v>
      </c>
      <c r="P50" s="13">
        <v>1</v>
      </c>
      <c r="Q50" s="19">
        <v>1</v>
      </c>
      <c r="R50" s="15">
        <f t="shared" si="4"/>
        <v>1</v>
      </c>
      <c r="S50" s="75"/>
      <c r="T50" s="68"/>
      <c r="U50" s="66"/>
      <c r="V50" s="16" t="s">
        <v>183</v>
      </c>
      <c r="W50" s="60" t="s">
        <v>240</v>
      </c>
    </row>
    <row r="51" spans="1:23" s="7" customFormat="1" ht="57.75" customHeight="1">
      <c r="A51" s="66"/>
      <c r="B51" s="66"/>
      <c r="C51" s="66"/>
      <c r="D51" s="66"/>
      <c r="E51" s="67"/>
      <c r="F51" s="73"/>
      <c r="G51" s="73"/>
      <c r="H51" s="67"/>
      <c r="I51" s="63"/>
      <c r="J51" s="31" t="s">
        <v>184</v>
      </c>
      <c r="K51" s="48">
        <v>12.8</v>
      </c>
      <c r="L51" s="63"/>
      <c r="M51" s="12">
        <v>15</v>
      </c>
      <c r="N51" s="48">
        <v>12.8</v>
      </c>
      <c r="O51" s="31" t="s">
        <v>184</v>
      </c>
      <c r="P51" s="36">
        <v>25</v>
      </c>
      <c r="Q51" s="48">
        <v>15</v>
      </c>
      <c r="R51" s="15">
        <f t="shared" si="4"/>
        <v>0.85333333333333339</v>
      </c>
      <c r="S51" s="75"/>
      <c r="T51" s="68"/>
      <c r="U51" s="66"/>
      <c r="V51" s="16" t="s">
        <v>185</v>
      </c>
      <c r="W51" s="60" t="s">
        <v>240</v>
      </c>
    </row>
    <row r="52" spans="1:23" s="7" customFormat="1" ht="66" customHeight="1">
      <c r="A52" s="66"/>
      <c r="B52" s="66"/>
      <c r="C52" s="66"/>
      <c r="D52" s="66"/>
      <c r="E52" s="67"/>
      <c r="F52" s="73"/>
      <c r="G52" s="73"/>
      <c r="H52" s="67"/>
      <c r="I52" s="63"/>
      <c r="J52" s="31" t="s">
        <v>186</v>
      </c>
      <c r="K52" s="19">
        <v>30</v>
      </c>
      <c r="L52" s="63"/>
      <c r="M52" s="12">
        <v>300</v>
      </c>
      <c r="N52" s="19">
        <v>30</v>
      </c>
      <c r="O52" s="31" t="s">
        <v>187</v>
      </c>
      <c r="P52" s="13">
        <v>0</v>
      </c>
      <c r="Q52" s="19">
        <v>20</v>
      </c>
      <c r="R52" s="15">
        <v>1</v>
      </c>
      <c r="S52" s="75"/>
      <c r="T52" s="68"/>
      <c r="U52" s="66"/>
      <c r="V52" s="16" t="s">
        <v>188</v>
      </c>
      <c r="W52" s="60" t="s">
        <v>240</v>
      </c>
    </row>
    <row r="53" spans="1:23" s="7" customFormat="1" ht="57.75" customHeight="1">
      <c r="A53" s="66"/>
      <c r="B53" s="66"/>
      <c r="C53" s="66"/>
      <c r="D53" s="66"/>
      <c r="E53" s="67"/>
      <c r="F53" s="73"/>
      <c r="G53" s="73"/>
      <c r="H53" s="67"/>
      <c r="I53" s="63"/>
      <c r="J53" s="31" t="s">
        <v>189</v>
      </c>
      <c r="K53" s="19">
        <v>0.3</v>
      </c>
      <c r="L53" s="63"/>
      <c r="M53" s="12">
        <v>1</v>
      </c>
      <c r="N53" s="19">
        <v>0.3</v>
      </c>
      <c r="O53" s="31" t="s">
        <v>189</v>
      </c>
      <c r="P53" s="13">
        <v>0</v>
      </c>
      <c r="Q53" s="19">
        <v>0.4</v>
      </c>
      <c r="R53" s="15">
        <f t="shared" si="4"/>
        <v>0.74999999999999989</v>
      </c>
      <c r="S53" s="75"/>
      <c r="T53" s="68"/>
      <c r="U53" s="66"/>
      <c r="V53" s="16" t="s">
        <v>183</v>
      </c>
      <c r="W53" s="60" t="s">
        <v>240</v>
      </c>
    </row>
    <row r="54" spans="1:23" s="7" customFormat="1" ht="62.25" customHeight="1">
      <c r="A54" s="66"/>
      <c r="B54" s="66"/>
      <c r="C54" s="66"/>
      <c r="D54" s="66"/>
      <c r="E54" s="67"/>
      <c r="F54" s="73"/>
      <c r="G54" s="73"/>
      <c r="H54" s="67"/>
      <c r="I54" s="63"/>
      <c r="J54" s="31" t="s">
        <v>190</v>
      </c>
      <c r="K54" s="25">
        <v>0</v>
      </c>
      <c r="L54" s="63"/>
      <c r="M54" s="12">
        <v>24</v>
      </c>
      <c r="N54" s="19">
        <v>0</v>
      </c>
      <c r="O54" s="31" t="s">
        <v>191</v>
      </c>
      <c r="P54" s="13">
        <v>13</v>
      </c>
      <c r="Q54" s="19">
        <f>19-17</f>
        <v>2</v>
      </c>
      <c r="R54" s="15">
        <f t="shared" si="4"/>
        <v>0</v>
      </c>
      <c r="S54" s="75"/>
      <c r="T54" s="68"/>
      <c r="U54" s="66"/>
      <c r="V54" s="16" t="s">
        <v>183</v>
      </c>
      <c r="W54" s="47" t="s">
        <v>192</v>
      </c>
    </row>
    <row r="55" spans="1:23" s="7" customFormat="1" ht="45">
      <c r="A55" s="66"/>
      <c r="B55" s="66"/>
      <c r="C55" s="66"/>
      <c r="D55" s="66"/>
      <c r="E55" s="73" t="s">
        <v>193</v>
      </c>
      <c r="F55" s="73"/>
      <c r="G55" s="73"/>
      <c r="H55" s="67" t="s">
        <v>179</v>
      </c>
      <c r="I55" s="63" t="s">
        <v>194</v>
      </c>
      <c r="J55" s="31" t="s">
        <v>195</v>
      </c>
      <c r="K55" s="25">
        <v>0</v>
      </c>
      <c r="L55" s="63" t="s">
        <v>194</v>
      </c>
      <c r="M55" s="12">
        <v>1</v>
      </c>
      <c r="N55" s="19">
        <v>0</v>
      </c>
      <c r="O55" s="31" t="s">
        <v>195</v>
      </c>
      <c r="P55" s="13">
        <v>0</v>
      </c>
      <c r="Q55" s="19">
        <v>1</v>
      </c>
      <c r="R55" s="15">
        <f t="shared" si="4"/>
        <v>0</v>
      </c>
      <c r="S55" s="64">
        <f>AVERAGE(R55:R57)</f>
        <v>4.9999999999999996E-2</v>
      </c>
      <c r="T55" s="68"/>
      <c r="U55" s="66" t="s">
        <v>32</v>
      </c>
      <c r="V55" s="16" t="s">
        <v>183</v>
      </c>
      <c r="W55" s="47" t="s">
        <v>196</v>
      </c>
    </row>
    <row r="56" spans="1:23" s="7" customFormat="1" ht="30">
      <c r="A56" s="66"/>
      <c r="B56" s="66"/>
      <c r="C56" s="66"/>
      <c r="D56" s="66"/>
      <c r="E56" s="73"/>
      <c r="F56" s="73"/>
      <c r="G56" s="73"/>
      <c r="H56" s="67"/>
      <c r="I56" s="63"/>
      <c r="J56" s="31" t="s">
        <v>197</v>
      </c>
      <c r="K56" s="25">
        <v>0</v>
      </c>
      <c r="L56" s="63"/>
      <c r="M56" s="12">
        <v>30</v>
      </c>
      <c r="N56" s="19">
        <v>0</v>
      </c>
      <c r="O56" s="31" t="s">
        <v>198</v>
      </c>
      <c r="P56" s="13">
        <v>8</v>
      </c>
      <c r="Q56" s="19">
        <v>5</v>
      </c>
      <c r="R56" s="15">
        <f t="shared" si="4"/>
        <v>0</v>
      </c>
      <c r="S56" s="68"/>
      <c r="T56" s="68"/>
      <c r="U56" s="66"/>
      <c r="V56" s="16" t="s">
        <v>183</v>
      </c>
      <c r="W56" s="47" t="s">
        <v>199</v>
      </c>
    </row>
    <row r="57" spans="1:23" s="7" customFormat="1" ht="45">
      <c r="A57" s="66"/>
      <c r="B57" s="66"/>
      <c r="C57" s="66"/>
      <c r="D57" s="66"/>
      <c r="E57" s="73"/>
      <c r="F57" s="73"/>
      <c r="G57" s="73"/>
      <c r="H57" s="67"/>
      <c r="I57" s="63"/>
      <c r="J57" s="31" t="s">
        <v>200</v>
      </c>
      <c r="K57" s="19">
        <v>0.3</v>
      </c>
      <c r="L57" s="63"/>
      <c r="M57" s="12">
        <v>8</v>
      </c>
      <c r="N57" s="19">
        <v>0.3</v>
      </c>
      <c r="O57" s="31" t="s">
        <v>201</v>
      </c>
      <c r="P57" s="13">
        <v>1</v>
      </c>
      <c r="Q57" s="19">
        <v>2</v>
      </c>
      <c r="R57" s="15">
        <f t="shared" si="4"/>
        <v>0.15</v>
      </c>
      <c r="S57" s="65"/>
      <c r="T57" s="65"/>
      <c r="U57" s="66"/>
      <c r="V57" s="16" t="s">
        <v>183</v>
      </c>
      <c r="W57" s="60" t="s">
        <v>240</v>
      </c>
    </row>
    <row r="58" spans="1:23" s="7" customFormat="1" ht="42.75" customHeight="1">
      <c r="A58" s="66"/>
      <c r="B58" s="66"/>
      <c r="C58" s="66"/>
      <c r="D58" s="66" t="s">
        <v>202</v>
      </c>
      <c r="E58" s="67" t="s">
        <v>203</v>
      </c>
      <c r="F58" s="73"/>
      <c r="G58" s="73"/>
      <c r="H58" s="74">
        <v>0</v>
      </c>
      <c r="I58" s="66" t="s">
        <v>204</v>
      </c>
      <c r="J58" s="10" t="s">
        <v>205</v>
      </c>
      <c r="K58" s="13">
        <v>1</v>
      </c>
      <c r="L58" s="63" t="s">
        <v>204</v>
      </c>
      <c r="M58" s="12">
        <v>7</v>
      </c>
      <c r="N58" s="49">
        <v>1</v>
      </c>
      <c r="O58" s="10" t="s">
        <v>206</v>
      </c>
      <c r="P58" s="13">
        <v>1</v>
      </c>
      <c r="Q58" s="49">
        <v>0</v>
      </c>
      <c r="R58" s="15">
        <v>1</v>
      </c>
      <c r="S58" s="70">
        <f>AVERAGE(R58:R61)</f>
        <v>0.51666666666666672</v>
      </c>
      <c r="T58" s="70">
        <f>+(S58+S62+S63)/3</f>
        <v>0.41962962962962963</v>
      </c>
      <c r="U58" s="66" t="s">
        <v>32</v>
      </c>
      <c r="V58" s="16" t="s">
        <v>207</v>
      </c>
      <c r="W58" s="60" t="s">
        <v>240</v>
      </c>
    </row>
    <row r="59" spans="1:23" s="7" customFormat="1" ht="75">
      <c r="A59" s="66"/>
      <c r="B59" s="66"/>
      <c r="C59" s="66"/>
      <c r="D59" s="66"/>
      <c r="E59" s="67"/>
      <c r="F59" s="73"/>
      <c r="G59" s="73"/>
      <c r="H59" s="74"/>
      <c r="I59" s="66"/>
      <c r="J59" s="10" t="s">
        <v>208</v>
      </c>
      <c r="K59" s="13">
        <v>0</v>
      </c>
      <c r="L59" s="63"/>
      <c r="M59" s="12">
        <v>13</v>
      </c>
      <c r="N59" s="13">
        <v>0</v>
      </c>
      <c r="O59" s="10" t="s">
        <v>209</v>
      </c>
      <c r="P59" s="13">
        <v>2</v>
      </c>
      <c r="Q59" s="13">
        <v>2</v>
      </c>
      <c r="R59" s="15">
        <f t="shared" si="4"/>
        <v>0</v>
      </c>
      <c r="S59" s="72"/>
      <c r="T59" s="72"/>
      <c r="U59" s="66"/>
      <c r="V59" s="16" t="s">
        <v>207</v>
      </c>
      <c r="W59" s="33" t="s">
        <v>210</v>
      </c>
    </row>
    <row r="60" spans="1:23" s="7" customFormat="1" ht="60">
      <c r="A60" s="66"/>
      <c r="B60" s="66"/>
      <c r="C60" s="66"/>
      <c r="D60" s="66"/>
      <c r="E60" s="67"/>
      <c r="F60" s="69"/>
      <c r="G60" s="69"/>
      <c r="H60" s="74"/>
      <c r="I60" s="66"/>
      <c r="J60" s="10" t="s">
        <v>211</v>
      </c>
      <c r="K60" s="13">
        <v>13</v>
      </c>
      <c r="L60" s="63"/>
      <c r="M60" s="12">
        <v>15</v>
      </c>
      <c r="N60" s="13">
        <v>13</v>
      </c>
      <c r="O60" s="10" t="s">
        <v>212</v>
      </c>
      <c r="P60" s="13">
        <v>13</v>
      </c>
      <c r="Q60" s="13">
        <v>13</v>
      </c>
      <c r="R60" s="15">
        <f t="shared" si="4"/>
        <v>1</v>
      </c>
      <c r="S60" s="72"/>
      <c r="T60" s="72"/>
      <c r="U60" s="66"/>
      <c r="V60" s="16" t="s">
        <v>207</v>
      </c>
      <c r="W60" s="60" t="s">
        <v>240</v>
      </c>
    </row>
    <row r="61" spans="1:23" s="7" customFormat="1" ht="120">
      <c r="A61" s="66"/>
      <c r="B61" s="66"/>
      <c r="C61" s="66"/>
      <c r="D61" s="66"/>
      <c r="E61" s="67"/>
      <c r="F61" s="69"/>
      <c r="G61" s="69"/>
      <c r="H61" s="74"/>
      <c r="I61" s="66"/>
      <c r="J61" s="10" t="s">
        <v>213</v>
      </c>
      <c r="K61" s="13">
        <v>1</v>
      </c>
      <c r="L61" s="34" t="s">
        <v>214</v>
      </c>
      <c r="M61" s="50">
        <v>28</v>
      </c>
      <c r="N61" s="13">
        <v>1</v>
      </c>
      <c r="O61" s="10" t="s">
        <v>215</v>
      </c>
      <c r="P61" s="13">
        <v>54</v>
      </c>
      <c r="Q61" s="13">
        <v>15</v>
      </c>
      <c r="R61" s="15">
        <f t="shared" si="4"/>
        <v>6.6666666666666666E-2</v>
      </c>
      <c r="S61" s="71"/>
      <c r="T61" s="72"/>
      <c r="U61" s="16" t="s">
        <v>32</v>
      </c>
      <c r="V61" s="16" t="s">
        <v>207</v>
      </c>
      <c r="W61" s="60" t="s">
        <v>240</v>
      </c>
    </row>
    <row r="62" spans="1:23" s="7" customFormat="1" ht="99.75">
      <c r="A62" s="66"/>
      <c r="B62" s="66"/>
      <c r="C62" s="66"/>
      <c r="D62" s="66"/>
      <c r="E62" s="67"/>
      <c r="F62" s="69"/>
      <c r="G62" s="69"/>
      <c r="H62" s="74"/>
      <c r="I62" s="34" t="s">
        <v>216</v>
      </c>
      <c r="J62" s="10" t="s">
        <v>217</v>
      </c>
      <c r="K62" s="13">
        <v>0</v>
      </c>
      <c r="L62" s="34" t="s">
        <v>216</v>
      </c>
      <c r="M62" s="51">
        <v>12503</v>
      </c>
      <c r="N62" s="13">
        <v>0</v>
      </c>
      <c r="O62" s="10" t="s">
        <v>218</v>
      </c>
      <c r="P62" s="13">
        <v>17</v>
      </c>
      <c r="Q62" s="13">
        <v>5</v>
      </c>
      <c r="R62" s="15">
        <f t="shared" si="4"/>
        <v>0</v>
      </c>
      <c r="S62" s="52">
        <f>+R62</f>
        <v>0</v>
      </c>
      <c r="T62" s="72"/>
      <c r="U62" s="16" t="s">
        <v>32</v>
      </c>
      <c r="V62" s="16" t="s">
        <v>207</v>
      </c>
      <c r="W62" s="33" t="s">
        <v>219</v>
      </c>
    </row>
    <row r="63" spans="1:23" s="7" customFormat="1" ht="45">
      <c r="A63" s="66"/>
      <c r="B63" s="66"/>
      <c r="C63" s="66"/>
      <c r="D63" s="66"/>
      <c r="E63" s="67"/>
      <c r="F63" s="69"/>
      <c r="G63" s="69"/>
      <c r="H63" s="74"/>
      <c r="I63" s="63" t="s">
        <v>220</v>
      </c>
      <c r="J63" s="10" t="s">
        <v>221</v>
      </c>
      <c r="K63" s="13">
        <v>436</v>
      </c>
      <c r="L63" s="63" t="s">
        <v>220</v>
      </c>
      <c r="M63" s="51">
        <v>80</v>
      </c>
      <c r="N63" s="13">
        <v>436</v>
      </c>
      <c r="O63" s="10" t="s">
        <v>222</v>
      </c>
      <c r="P63" s="13">
        <v>1598</v>
      </c>
      <c r="Q63" s="13">
        <v>900</v>
      </c>
      <c r="R63" s="15">
        <f t="shared" si="4"/>
        <v>0.48444444444444446</v>
      </c>
      <c r="S63" s="70">
        <f>AVERAGE(R63:R64)</f>
        <v>0.74222222222222223</v>
      </c>
      <c r="T63" s="72"/>
      <c r="U63" s="66" t="s">
        <v>32</v>
      </c>
      <c r="V63" s="16" t="s">
        <v>207</v>
      </c>
      <c r="W63" s="60" t="s">
        <v>240</v>
      </c>
    </row>
    <row r="64" spans="1:23" s="7" customFormat="1" ht="45" customHeight="1">
      <c r="A64" s="66"/>
      <c r="B64" s="66"/>
      <c r="C64" s="66"/>
      <c r="D64" s="66"/>
      <c r="E64" s="67"/>
      <c r="F64" s="69"/>
      <c r="G64" s="69"/>
      <c r="H64" s="74"/>
      <c r="I64" s="63"/>
      <c r="J64" s="10" t="s">
        <v>223</v>
      </c>
      <c r="K64" s="13">
        <v>28</v>
      </c>
      <c r="L64" s="63"/>
      <c r="M64" s="51">
        <v>84</v>
      </c>
      <c r="N64" s="13">
        <v>28</v>
      </c>
      <c r="O64" s="10" t="s">
        <v>224</v>
      </c>
      <c r="P64" s="13">
        <v>30</v>
      </c>
      <c r="Q64" s="13">
        <v>20</v>
      </c>
      <c r="R64" s="15">
        <v>1</v>
      </c>
      <c r="S64" s="71"/>
      <c r="T64" s="71"/>
      <c r="U64" s="66"/>
      <c r="V64" s="16" t="s">
        <v>207</v>
      </c>
      <c r="W64" s="60" t="s">
        <v>240</v>
      </c>
    </row>
    <row r="65" spans="1:24" s="7" customFormat="1" ht="60">
      <c r="A65" s="66"/>
      <c r="B65" s="66"/>
      <c r="C65" s="66"/>
      <c r="D65" s="67" t="s">
        <v>225</v>
      </c>
      <c r="E65" s="67" t="s">
        <v>226</v>
      </c>
      <c r="F65" s="67"/>
      <c r="G65" s="67"/>
      <c r="H65" s="67" t="s">
        <v>179</v>
      </c>
      <c r="I65" s="34" t="s">
        <v>227</v>
      </c>
      <c r="J65" s="31" t="s">
        <v>228</v>
      </c>
      <c r="K65" s="13">
        <v>0</v>
      </c>
      <c r="L65" s="34" t="s">
        <v>227</v>
      </c>
      <c r="M65" s="12">
        <v>500</v>
      </c>
      <c r="N65" s="13">
        <v>0</v>
      </c>
      <c r="O65" s="31" t="s">
        <v>229</v>
      </c>
      <c r="P65" s="13">
        <v>0</v>
      </c>
      <c r="Q65" s="19">
        <v>100</v>
      </c>
      <c r="R65" s="15">
        <f t="shared" si="4"/>
        <v>0</v>
      </c>
      <c r="S65" s="46">
        <f>+R65</f>
        <v>0</v>
      </c>
      <c r="T65" s="64">
        <f>+(S65+S66)/2</f>
        <v>0</v>
      </c>
      <c r="U65" s="16" t="s">
        <v>32</v>
      </c>
      <c r="V65" s="16" t="s">
        <v>207</v>
      </c>
      <c r="W65" s="53" t="s">
        <v>230</v>
      </c>
    </row>
    <row r="66" spans="1:24" s="7" customFormat="1" ht="63">
      <c r="A66" s="66"/>
      <c r="B66" s="66"/>
      <c r="C66" s="66"/>
      <c r="D66" s="67"/>
      <c r="E66" s="67"/>
      <c r="F66" s="67"/>
      <c r="G66" s="67"/>
      <c r="H66" s="67"/>
      <c r="I66" s="63" t="s">
        <v>231</v>
      </c>
      <c r="J66" s="31" t="s">
        <v>232</v>
      </c>
      <c r="K66" s="13">
        <v>0</v>
      </c>
      <c r="L66" s="63" t="s">
        <v>231</v>
      </c>
      <c r="M66" s="12">
        <v>1500</v>
      </c>
      <c r="N66" s="13">
        <v>0</v>
      </c>
      <c r="O66" s="31" t="s">
        <v>233</v>
      </c>
      <c r="P66" s="13">
        <v>83</v>
      </c>
      <c r="Q66" s="19">
        <v>400</v>
      </c>
      <c r="R66" s="15">
        <f t="shared" si="4"/>
        <v>0</v>
      </c>
      <c r="S66" s="64">
        <f>AVERAGE(R66:R67)</f>
        <v>0</v>
      </c>
      <c r="T66" s="68"/>
      <c r="U66" s="66" t="s">
        <v>32</v>
      </c>
      <c r="V66" s="16" t="s">
        <v>36</v>
      </c>
      <c r="W66" s="53" t="s">
        <v>234</v>
      </c>
    </row>
    <row r="67" spans="1:24" s="7" customFormat="1" ht="47.25">
      <c r="A67" s="66"/>
      <c r="B67" s="66"/>
      <c r="C67" s="66"/>
      <c r="D67" s="67"/>
      <c r="E67" s="67"/>
      <c r="F67" s="54"/>
      <c r="G67" s="54"/>
      <c r="H67" s="67"/>
      <c r="I67" s="63"/>
      <c r="J67" s="31" t="s">
        <v>235</v>
      </c>
      <c r="K67" s="13">
        <v>0</v>
      </c>
      <c r="L67" s="63"/>
      <c r="M67" s="12">
        <v>104</v>
      </c>
      <c r="N67" s="13">
        <v>0</v>
      </c>
      <c r="O67" s="31" t="s">
        <v>236</v>
      </c>
      <c r="P67" s="13">
        <v>42</v>
      </c>
      <c r="Q67" s="19">
        <v>20</v>
      </c>
      <c r="R67" s="15">
        <f t="shared" si="4"/>
        <v>0</v>
      </c>
      <c r="S67" s="65"/>
      <c r="T67" s="65"/>
      <c r="U67" s="66"/>
      <c r="V67" s="16" t="s">
        <v>36</v>
      </c>
      <c r="W67" s="53" t="s">
        <v>237</v>
      </c>
    </row>
    <row r="68" spans="1:24" s="57" customFormat="1">
      <c r="A68" s="1"/>
      <c r="B68" s="1"/>
      <c r="C68" s="1"/>
      <c r="D68" s="1"/>
      <c r="E68" s="1"/>
      <c r="F68" s="1"/>
      <c r="G68" s="1"/>
      <c r="H68" s="1"/>
      <c r="I68" s="1"/>
      <c r="J68" s="1"/>
      <c r="K68" s="1"/>
      <c r="L68" s="1"/>
      <c r="M68" s="1"/>
      <c r="N68" s="1"/>
      <c r="O68" s="1"/>
      <c r="P68" s="1"/>
      <c r="Q68" s="1"/>
      <c r="R68" s="1"/>
      <c r="S68" s="1"/>
      <c r="T68" s="1"/>
      <c r="U68" s="1"/>
      <c r="V68" s="55"/>
      <c r="W68" s="56"/>
    </row>
    <row r="69" spans="1:24" s="57" customFormat="1" ht="26.25" customHeight="1">
      <c r="A69" s="2"/>
      <c r="B69" s="2"/>
      <c r="C69" s="2"/>
      <c r="D69" s="2"/>
      <c r="E69" s="2"/>
      <c r="F69" s="2"/>
      <c r="G69" s="2"/>
      <c r="H69" s="2"/>
      <c r="I69" s="2"/>
      <c r="J69" s="2"/>
      <c r="K69" s="2"/>
      <c r="L69" s="2"/>
      <c r="M69" s="2"/>
      <c r="N69" s="2"/>
      <c r="O69" s="2"/>
      <c r="P69" s="2"/>
      <c r="Q69" s="62" t="s">
        <v>238</v>
      </c>
      <c r="R69" s="62"/>
      <c r="S69" s="62"/>
      <c r="T69" s="58">
        <f>AVERAGE(T6:T67)</f>
        <v>0.27116851688621335</v>
      </c>
      <c r="U69" s="2"/>
      <c r="V69" s="3"/>
      <c r="W69" s="4"/>
    </row>
    <row r="70" spans="1:24" s="57" customFormat="1">
      <c r="A70" s="2"/>
      <c r="B70" s="2"/>
      <c r="C70" s="2"/>
      <c r="D70" s="2"/>
      <c r="E70" s="2"/>
      <c r="F70" s="2"/>
      <c r="G70" s="2"/>
      <c r="H70" s="2"/>
      <c r="I70" s="2"/>
      <c r="J70" s="2"/>
      <c r="K70" s="2"/>
      <c r="L70" s="2"/>
      <c r="M70" s="2"/>
      <c r="N70" s="2"/>
      <c r="O70" s="2"/>
      <c r="P70" s="2"/>
      <c r="Q70" s="2"/>
      <c r="R70" s="2"/>
      <c r="S70" s="2"/>
      <c r="T70" s="2"/>
      <c r="U70" s="2"/>
      <c r="V70" s="3"/>
      <c r="W70" s="4"/>
    </row>
    <row r="71" spans="1:24" s="57" customFormat="1" ht="14.25">
      <c r="A71" s="2"/>
      <c r="B71" s="2"/>
      <c r="C71" s="2"/>
      <c r="D71" s="2"/>
      <c r="E71" s="2"/>
      <c r="F71" s="2"/>
      <c r="G71" s="2"/>
      <c r="H71" s="2"/>
      <c r="I71" s="2"/>
      <c r="J71" s="2"/>
      <c r="K71" s="2"/>
      <c r="L71" s="2"/>
      <c r="M71" s="2"/>
      <c r="N71" s="2"/>
      <c r="O71" s="1"/>
      <c r="P71" s="1"/>
      <c r="Q71" s="1"/>
      <c r="R71" s="1"/>
      <c r="S71" s="1"/>
      <c r="T71" s="1"/>
      <c r="U71" s="1"/>
      <c r="V71" s="1"/>
      <c r="W71" s="1"/>
      <c r="X71" s="1"/>
    </row>
  </sheetData>
  <mergeCells count="155">
    <mergeCell ref="H49:H54"/>
    <mergeCell ref="A1:W1"/>
    <mergeCell ref="A4:A5"/>
    <mergeCell ref="B4:B5"/>
    <mergeCell ref="C4:C5"/>
    <mergeCell ref="D4:D5"/>
    <mergeCell ref="E4:E5"/>
    <mergeCell ref="F4:F5"/>
    <mergeCell ref="G4:G5"/>
    <mergeCell ref="H4:H5"/>
    <mergeCell ref="I4:I5"/>
    <mergeCell ref="W4:W5"/>
    <mergeCell ref="U4:U5"/>
    <mergeCell ref="V4:V5"/>
    <mergeCell ref="J4:J5"/>
    <mergeCell ref="K4:K5"/>
    <mergeCell ref="L4:L5"/>
    <mergeCell ref="M4:M5"/>
    <mergeCell ref="N4:N5"/>
    <mergeCell ref="O4:Q4"/>
    <mergeCell ref="S16:S19"/>
    <mergeCell ref="A6:A67"/>
    <mergeCell ref="B6:B67"/>
    <mergeCell ref="C6:C67"/>
    <mergeCell ref="D6:D22"/>
    <mergeCell ref="E6:E7"/>
    <mergeCell ref="F6:F7"/>
    <mergeCell ref="G6:G7"/>
    <mergeCell ref="H6:H7"/>
    <mergeCell ref="I6:I9"/>
    <mergeCell ref="E13:E14"/>
    <mergeCell ref="F13:F14"/>
    <mergeCell ref="G13:G14"/>
    <mergeCell ref="H13:H14"/>
    <mergeCell ref="E15:E22"/>
    <mergeCell ref="F15:F22"/>
    <mergeCell ref="G15:G22"/>
    <mergeCell ref="H15:H22"/>
    <mergeCell ref="I21:I22"/>
    <mergeCell ref="I16:I19"/>
    <mergeCell ref="D49:D57"/>
    <mergeCell ref="E49:E54"/>
    <mergeCell ref="F49:F51"/>
    <mergeCell ref="G49:G51"/>
    <mergeCell ref="J10:J11"/>
    <mergeCell ref="S10:S11"/>
    <mergeCell ref="U10:U13"/>
    <mergeCell ref="V10:V11"/>
    <mergeCell ref="I12:I15"/>
    <mergeCell ref="S12:S15"/>
    <mergeCell ref="E8:E9"/>
    <mergeCell ref="F8:F9"/>
    <mergeCell ref="G8:G9"/>
    <mergeCell ref="H8:H9"/>
    <mergeCell ref="E10:E12"/>
    <mergeCell ref="F10:F12"/>
    <mergeCell ref="G10:G12"/>
    <mergeCell ref="H10:H12"/>
    <mergeCell ref="I10:I11"/>
    <mergeCell ref="L6:L9"/>
    <mergeCell ref="S6:S9"/>
    <mergeCell ref="T6:T22"/>
    <mergeCell ref="U6:U9"/>
    <mergeCell ref="L14:L15"/>
    <mergeCell ref="U14:U15"/>
    <mergeCell ref="L21:L22"/>
    <mergeCell ref="S21:S22"/>
    <mergeCell ref="L16:L19"/>
    <mergeCell ref="S34:S36"/>
    <mergeCell ref="U34:U36"/>
    <mergeCell ref="I44:I45"/>
    <mergeCell ref="D23:D48"/>
    <mergeCell ref="E23:E26"/>
    <mergeCell ref="F23:F26"/>
    <mergeCell ref="G23:G26"/>
    <mergeCell ref="H23:H26"/>
    <mergeCell ref="I23:I28"/>
    <mergeCell ref="L23:L28"/>
    <mergeCell ref="S23:S28"/>
    <mergeCell ref="E33:E35"/>
    <mergeCell ref="F33:F35"/>
    <mergeCell ref="G33:G35"/>
    <mergeCell ref="H33:H35"/>
    <mergeCell ref="I34:I36"/>
    <mergeCell ref="S29:S33"/>
    <mergeCell ref="L44:L45"/>
    <mergeCell ref="S44:S45"/>
    <mergeCell ref="F52:F54"/>
    <mergeCell ref="G52:G54"/>
    <mergeCell ref="T49:T57"/>
    <mergeCell ref="U29:U33"/>
    <mergeCell ref="E27:E29"/>
    <mergeCell ref="F27:F29"/>
    <mergeCell ref="G27:G29"/>
    <mergeCell ref="H27:H29"/>
    <mergeCell ref="I29:I33"/>
    <mergeCell ref="L29:L33"/>
    <mergeCell ref="T23:T48"/>
    <mergeCell ref="E30:E32"/>
    <mergeCell ref="F30:F32"/>
    <mergeCell ref="G30:G32"/>
    <mergeCell ref="H30:H32"/>
    <mergeCell ref="E36:E48"/>
    <mergeCell ref="F36:F48"/>
    <mergeCell ref="G36:G48"/>
    <mergeCell ref="H36:H48"/>
    <mergeCell ref="I38:I39"/>
    <mergeCell ref="L38:L39"/>
    <mergeCell ref="S38:S39"/>
    <mergeCell ref="U38:U39"/>
    <mergeCell ref="L34:L36"/>
    <mergeCell ref="L49:L54"/>
    <mergeCell ref="S49:S54"/>
    <mergeCell ref="U44:U45"/>
    <mergeCell ref="I40:I43"/>
    <mergeCell ref="L40:L43"/>
    <mergeCell ref="S40:S43"/>
    <mergeCell ref="U40:U43"/>
    <mergeCell ref="I49:I54"/>
    <mergeCell ref="U55:U57"/>
    <mergeCell ref="U49:U54"/>
    <mergeCell ref="D58:D64"/>
    <mergeCell ref="E58:E64"/>
    <mergeCell ref="F58:F59"/>
    <mergeCell ref="G58:G59"/>
    <mergeCell ref="H58:H64"/>
    <mergeCell ref="I58:I61"/>
    <mergeCell ref="U63:U64"/>
    <mergeCell ref="E55:E57"/>
    <mergeCell ref="F55:F57"/>
    <mergeCell ref="G55:G57"/>
    <mergeCell ref="H55:H57"/>
    <mergeCell ref="I55:I57"/>
    <mergeCell ref="L55:L57"/>
    <mergeCell ref="S55:S57"/>
    <mergeCell ref="F60:F64"/>
    <mergeCell ref="G60:G64"/>
    <mergeCell ref="I63:I64"/>
    <mergeCell ref="L63:L64"/>
    <mergeCell ref="S63:S64"/>
    <mergeCell ref="L58:L60"/>
    <mergeCell ref="S58:S61"/>
    <mergeCell ref="T58:T64"/>
    <mergeCell ref="U58:U60"/>
    <mergeCell ref="Q69:S69"/>
    <mergeCell ref="I66:I67"/>
    <mergeCell ref="L66:L67"/>
    <mergeCell ref="S66:S67"/>
    <mergeCell ref="U66:U67"/>
    <mergeCell ref="D65:D67"/>
    <mergeCell ref="E65:E67"/>
    <mergeCell ref="F65:F66"/>
    <mergeCell ref="G65:G66"/>
    <mergeCell ref="H65:H67"/>
    <mergeCell ref="T65:T67"/>
  </mergeCells>
  <pageMargins left="0.7" right="0.7" top="0.75" bottom="0.75" header="0.3" footer="0.3"/>
  <pageSetup paperSize="28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marlene andrade hong</dc:creator>
  <cp:lastModifiedBy>jgomez</cp:lastModifiedBy>
  <dcterms:created xsi:type="dcterms:W3CDTF">2017-05-05T22:14:59Z</dcterms:created>
  <dcterms:modified xsi:type="dcterms:W3CDTF">2017-05-25T14:52:13Z</dcterms:modified>
</cp:coreProperties>
</file>