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6"/>
  <workbookPr/>
  <mc:AlternateContent xmlns:mc="http://schemas.openxmlformats.org/markup-compatibility/2006">
    <mc:Choice Requires="x15">
      <x15ac:absPath xmlns:x15ac="http://schemas.microsoft.com/office/spreadsheetml/2010/11/ac" url="G:\Mi unidad\Informacion 2019\Mis documentos\00. CALIDAD EDUCATIVA SED\4. PAM 2021\"/>
    </mc:Choice>
  </mc:AlternateContent>
  <xr:revisionPtr revIDLastSave="0" documentId="13_ncr:1_{3B9B2DE1-E76B-44FD-9D36-3455F2F4F290}" xr6:coauthVersionLast="36" xr6:coauthVersionMax="36" xr10:uidLastSave="{00000000-0000-0000-0000-000000000000}"/>
  <bookViews>
    <workbookView xWindow="0" yWindow="0" windowWidth="20730" windowHeight="7305" xr2:uid="{00000000-000D-0000-FFFF-FFFF00000000}"/>
  </bookViews>
  <sheets>
    <sheet name="PAM  CORTE 1" sheetId="1" r:id="rId1"/>
    <sheet name="PAM CORTE 2" sheetId="2" r:id="rId2"/>
    <sheet name="SEGUIMIENTO 2021" sheetId="3" r:id="rId3"/>
    <sheet name="RESUMEN POR PROYECTO 2021" sheetId="4" r:id="rId4"/>
  </sheets>
  <calcPr calcId="191029"/>
  <extLst>
    <ext uri="GoogleSheetsCustomDataVersion1">
      <go:sheetsCustomData xmlns:go="http://customooxmlschemas.google.com/" r:id="rId8" roundtripDataSignature="AMtx7mgpmLK9+eXscR1Zq159o3DL2xUfyA=="/>
    </ext>
  </extLst>
</workbook>
</file>

<file path=xl/calcChain.xml><?xml version="1.0" encoding="utf-8"?>
<calcChain xmlns="http://schemas.openxmlformats.org/spreadsheetml/2006/main">
  <c r="O44" i="1" l="1"/>
  <c r="O35" i="1"/>
  <c r="O25" i="1"/>
  <c r="O21" i="1"/>
  <c r="O15" i="1"/>
  <c r="O37" i="1" s="1"/>
  <c r="M50" i="1"/>
  <c r="M45" i="1"/>
  <c r="G45" i="1"/>
  <c r="G36" i="1"/>
  <c r="M36" i="1"/>
  <c r="I35" i="1" l="1"/>
  <c r="I25" i="1"/>
  <c r="I21" i="1"/>
  <c r="I15" i="1"/>
  <c r="D49" i="3" l="1"/>
  <c r="D36" i="3"/>
  <c r="E24" i="3"/>
  <c r="E23" i="3"/>
  <c r="E22" i="3"/>
  <c r="E21" i="3"/>
  <c r="C6" i="3"/>
  <c r="C5" i="3"/>
  <c r="C4" i="3"/>
  <c r="M48" i="2"/>
  <c r="G48" i="2"/>
  <c r="O47" i="2"/>
  <c r="O49" i="2" s="1"/>
  <c r="E6" i="3" s="1"/>
  <c r="I47" i="2"/>
  <c r="M43" i="2"/>
  <c r="G43" i="2"/>
  <c r="O42" i="2"/>
  <c r="F36" i="3" s="1"/>
  <c r="I42" i="2"/>
  <c r="M34" i="2"/>
  <c r="G34" i="2"/>
  <c r="O33" i="2"/>
  <c r="G24" i="3" s="1"/>
  <c r="I33" i="2"/>
  <c r="O27" i="2"/>
  <c r="G23" i="3" s="1"/>
  <c r="I27" i="2"/>
  <c r="O21" i="2"/>
  <c r="G22" i="3" s="1"/>
  <c r="I21" i="2"/>
  <c r="O15" i="2"/>
  <c r="G21" i="3" s="1"/>
  <c r="I15" i="2"/>
  <c r="O49" i="1"/>
  <c r="I49" i="1"/>
  <c r="E36" i="3"/>
  <c r="I44" i="1"/>
  <c r="F24" i="3"/>
  <c r="F23" i="3"/>
  <c r="H23" i="3" s="1"/>
  <c r="F22" i="3"/>
  <c r="F21" i="3"/>
  <c r="H21" i="3" s="1"/>
  <c r="E49" i="3" l="1"/>
  <c r="O51" i="1"/>
  <c r="O52" i="1" s="1"/>
  <c r="H22" i="3"/>
  <c r="H24" i="3"/>
  <c r="G36" i="3"/>
  <c r="O35" i="2"/>
  <c r="E4" i="3" s="1"/>
  <c r="D6" i="3"/>
  <c r="F6" i="3" s="1"/>
  <c r="D4" i="3"/>
  <c r="F4" i="3" s="1"/>
  <c r="O46" i="1"/>
  <c r="D5" i="3" s="1"/>
  <c r="O50" i="2"/>
  <c r="E7" i="3" s="1"/>
  <c r="O44" i="2"/>
  <c r="E5" i="3" s="1"/>
  <c r="F49" i="3"/>
  <c r="G49" i="3" s="1"/>
  <c r="D7" i="3" l="1"/>
  <c r="F7" i="3" s="1"/>
  <c r="F5"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D13" authorId="0" shapeId="0" xr:uid="{00000000-0006-0000-0000-000001000000}">
      <text>
        <r>
          <rPr>
            <sz val="11"/>
            <color theme="1"/>
            <rFont val="Calibri"/>
            <family val="2"/>
          </rPr>
          <t>======
ID#AAAAM90bM70
Heidi Del Castillo    (2021-07-06 16:40:10)
Lo lidero ana A. A através del foro, para no dejar la meta en blanco</t>
        </r>
      </text>
    </comment>
    <comment ref="F13" authorId="0" shapeId="0" xr:uid="{00000000-0006-0000-0000-000002000000}">
      <text>
        <r>
          <rPr>
            <sz val="11"/>
            <color theme="1"/>
            <rFont val="Calibri"/>
            <family val="2"/>
          </rPr>
          <t>======
ID#AAAAM90bM8E
Heidi Del Castillo    (2021-07-06 16:40:10)
La meta es lograr 3, pero debemos inicar el trabajar al menos con 10</t>
        </r>
      </text>
    </comment>
    <comment ref="J13" authorId="0" shapeId="0" xr:uid="{00000000-0006-0000-0000-000003000000}">
      <text>
        <r>
          <rPr>
            <sz val="11"/>
            <color theme="1"/>
            <rFont val="Calibri"/>
            <family val="2"/>
          </rPr>
          <t>======
ID#AAAAM90bM8o
Heidi Del Castillo    (2021-07-06 16:40:10)
Olga Acosta ivierte 150,000,000</t>
        </r>
      </text>
    </comment>
    <comment ref="F16" authorId="0" shapeId="0" xr:uid="{00000000-0006-0000-0000-000004000000}">
      <text>
        <r>
          <rPr>
            <sz val="11"/>
            <color theme="1"/>
            <rFont val="Calibri"/>
            <family val="2"/>
          </rPr>
          <t>======
ID#AAAAM90bM8g
Heidi Del Castillo    (2021-07-06 16:40:10)
Antonia Santos 2020</t>
        </r>
      </text>
    </comment>
    <comment ref="F19" authorId="0" shapeId="0" xr:uid="{00000000-0006-0000-0000-000005000000}">
      <text>
        <r>
          <rPr>
            <sz val="11"/>
            <color theme="1"/>
            <rFont val="Calibri"/>
            <family val="2"/>
          </rPr>
          <t>======
ID#AAAAM90bM74
Heidi Del Castillo    (2021-07-06 16:40:10)
Se ajusta la meta en 4 IEO más,</t>
        </r>
      </text>
    </comment>
    <comment ref="F22" authorId="0" shapeId="0" xr:uid="{00000000-0006-0000-0000-000006000000}">
      <text>
        <r>
          <rPr>
            <sz val="11"/>
            <color theme="1"/>
            <rFont val="Calibri"/>
            <family val="2"/>
          </rPr>
          <t>======
ID#AAAAM90bM78
Heidi Del Castillo    (2021-07-06 16:40:10)
7. IE OLGA GONZALEZ DE ARRAUT (Country)
8. IE  SAN JUAN DE DAMASCO (Country)
9. IE FERNANDEZ BAENA (Country)
10. IE SOLEDAD ROMAN DE NUÑEZ (Country)
11. IE NUEVO BOSQUE (Country)
12. IE ANA MARIA VELEZ DE TRUJILLO (Santa Rita)
13. IE JOSÉ DE LA VEGA (Santa Rita)
14. IE CORAZÓN DE MARÍA (Santa Rita)
15. IE ANTONIA SANTOS (Santa Rita)
16. IE SANTA MARÍA (Santa Rita)
17. IE VALORES UNIDOS (Virgen y turística) 
18. IE  MADRE GABIRLEA (Virgen y turística)
19. IE PEDRO ROMERO (Virgen y turística)
20. IE LAS GAVIOTAS (Virgen y turística)
21. IE NUESTRO ESFUERZO (Virgen y turística)
22. IE JUAN JOSÉ NIETO (Industrial)
23. IE MANUELA VERGARA DE CURI (Industrial)
24. IE FE Y ALEGRIA EL PROGRESO (Industrial)
25. IE JOSE MANUEL RODRIGUEZ TORICES (INEM9 (Industrial)</t>
        </r>
      </text>
    </comment>
    <comment ref="H22" authorId="0" shapeId="0" xr:uid="{00000000-0006-0000-0000-000007000000}">
      <text>
        <r>
          <rPr>
            <sz val="11"/>
            <color theme="1"/>
            <rFont val="Calibri"/>
            <family val="2"/>
          </rPr>
          <t>======
ID#AAAAM90bM7s
Heidi Del Castillo    (2021-07-06 16:40:10)
Ojo revisar la acción 5, se encuentra contenida en la acción 2</t>
        </r>
      </text>
    </comment>
    <comment ref="D38" authorId="0" shapeId="0" xr:uid="{00000000-0006-0000-0000-000008000000}">
      <text>
        <r>
          <rPr>
            <sz val="11"/>
            <color theme="1"/>
            <rFont val="Calibri"/>
            <family val="2"/>
          </rPr>
          <t>======
ID#AAAAM90bM8U
Heidi Del Castillo    (2021-07-06 16:40:10)
La meta son 1500 profes en 4 años
375 por año..Pendientes los 375 e 2020, por no haberse ejecutado el plan el formación</t>
        </r>
      </text>
    </comment>
    <comment ref="F38" authorId="0" shapeId="0" xr:uid="{00000000-0006-0000-0000-000009000000}">
      <text>
        <r>
          <rPr>
            <sz val="11"/>
            <color theme="1"/>
            <rFont val="Calibri"/>
            <family val="2"/>
          </rPr>
          <t>======
ID#AAAAM90bM7w
Heidi Del Castillo    (2021-07-06 16:40:10)
Ajusto la meta para traer lo pendiete del 2020, y repartir lo en los tres años restantes</t>
        </r>
      </text>
    </comment>
    <comment ref="F40" authorId="0" shapeId="0" xr:uid="{00000000-0006-0000-0000-00000A000000}">
      <text>
        <r>
          <rPr>
            <sz val="11"/>
            <color theme="1"/>
            <rFont val="Calibri"/>
            <family val="2"/>
          </rPr>
          <t>======
ID#AAAAM90bM8w
Heidi Del Castillo    (2021-07-06 16:40:10)
Sugiero ajustar la meta para ir cuempliendo con lo pendiente de 2020. son 3 por cada año, se aumenta 1 en lo rubano y 1 en lo rural</t>
        </r>
      </text>
    </comment>
  </commentList>
  <extLst>
    <ext xmlns:r="http://schemas.openxmlformats.org/officeDocument/2006/relationships" uri="GoogleSheetsCustomDataVersion1">
      <go:sheetsCustomData xmlns:go="http://customooxmlschemas.google.com/" r:id="rId1" roundtripDataSignature="AMtx7mjDPtRE68AuSH2pRKzl+dviYK/6FA=="/>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D13" authorId="0" shapeId="0" xr:uid="{00000000-0006-0000-0100-000001000000}">
      <text>
        <r>
          <rPr>
            <sz val="11"/>
            <color theme="1"/>
            <rFont val="Calibri"/>
            <family val="2"/>
          </rPr>
          <t>======
ID#AAAAM90bM8Y
Heidi Del Castillo    (2021-07-06 16:40:10)
Lo lidero ana A. A através del foro, para no dejar la meta en blanco</t>
        </r>
      </text>
    </comment>
    <comment ref="F13" authorId="0" shapeId="0" xr:uid="{00000000-0006-0000-0100-000002000000}">
      <text>
        <r>
          <rPr>
            <sz val="11"/>
            <color theme="1"/>
            <rFont val="Calibri"/>
            <family val="2"/>
          </rPr>
          <t>======
ID#AAAAM90bM8I
Heidi Del Castillo    (2021-07-06 16:40:10)
La meta es lograr 3, pero debemos inicar el trabajar al menos con 10</t>
        </r>
      </text>
    </comment>
    <comment ref="J13" authorId="0" shapeId="0" xr:uid="{00000000-0006-0000-0100-000003000000}">
      <text>
        <r>
          <rPr>
            <sz val="11"/>
            <color theme="1"/>
            <rFont val="Calibri"/>
            <family val="2"/>
          </rPr>
          <t>======
ID#AAAAM90bM8A
Heidi Del Castillo    (2021-07-06 16:40:10)
Olga Acosta ivierte 150,000,000</t>
        </r>
      </text>
    </comment>
    <comment ref="F16" authorId="0" shapeId="0" xr:uid="{00000000-0006-0000-0100-000004000000}">
      <text>
        <r>
          <rPr>
            <sz val="11"/>
            <color theme="1"/>
            <rFont val="Calibri"/>
            <family val="2"/>
          </rPr>
          <t>======
ID#AAAAM90bM80
Heidi Del Castillo    (2021-07-06 16:40:10)
Antonia Santos 2020</t>
        </r>
      </text>
    </comment>
    <comment ref="F19" authorId="0" shapeId="0" xr:uid="{00000000-0006-0000-0100-000005000000}">
      <text>
        <r>
          <rPr>
            <sz val="11"/>
            <color theme="1"/>
            <rFont val="Calibri"/>
            <family val="2"/>
          </rPr>
          <t>======
ID#AAAAM90bM8c
Heidi Del Castillo    (2021-07-06 16:40:10)
Se ajusta la meta en 4 IEO más,</t>
        </r>
      </text>
    </comment>
    <comment ref="F22" authorId="0" shapeId="0" xr:uid="{00000000-0006-0000-0100-000006000000}">
      <text>
        <r>
          <rPr>
            <sz val="11"/>
            <color theme="1"/>
            <rFont val="Calibri"/>
            <family val="2"/>
          </rPr>
          <t>======
ID#AAAAM90bM8M
Heidi Del Castillo    (2021-07-06 16:40:10)
7. IE OLGA GONZALEZ DE ARRAUT (Country)
8. IE  SAN JUAN DE DAMASCO (Country)
9. IE FERNANDEZ BAENA (Country)
10. IE SOLEDAD ROMAN DE NUÑEZ (Country)
11. IE NUEVO BOSQUE (Country)
12. IE ANA MARIA VELEZ DE TRUJILLO (Santa Rita)
13. IE JOSÉ DE LA VEGA (Santa Rita)
14. IE CORAZÓN DE MARÍA (Santa Rita)
15. IE ANTONIA SANTOS (Santa Rita)
16. IE SANTA MARÍA (Santa Rita)
17. IE VALORES UNIDOS (Virgen y turística) 
18. IE  MADRE GABIRLEA (Virgen y turística)
19. IE PEDRO ROMERO (Virgen y turística)
20. IE LAS GAVIOTAS (Virgen y turística)
21. IE NUESTRO ESFUERZO (Virgen y turística)
22. IE JUAN JOSÉ NIETO (Industrial)
23. IE MANUELA VERGARA DE CURI (Industrial)
24. IE FE Y ALEGRIA EL PROGRESO (Industrial)
25. IE JOSE MANUEL RODRIGUEZ TORICES (INEM9 (Industrial)</t>
        </r>
      </text>
    </comment>
    <comment ref="H22" authorId="0" shapeId="0" xr:uid="{00000000-0006-0000-0100-000007000000}">
      <text>
        <r>
          <rPr>
            <sz val="11"/>
            <color theme="1"/>
            <rFont val="Calibri"/>
            <family val="2"/>
          </rPr>
          <t>======
ID#AAAAM90bM7o
Heidi Del Castillo    (2021-07-06 16:40:10)
Ojo revisar la acción 5, se encuentra contenida en la acción 2</t>
        </r>
      </text>
    </comment>
    <comment ref="F26" authorId="0" shapeId="0" xr:uid="{00000000-0006-0000-0100-000008000000}">
      <text>
        <r>
          <rPr>
            <sz val="11"/>
            <color theme="1"/>
            <rFont val="Calibri"/>
            <family val="2"/>
          </rPr>
          <t>======
ID#AAAAM90bM88
Heidi Del Castillo    (2021-07-06 16:40:10)
1. IE TIERRA BAJA (Rural)
2. IE TÉCNICA PASACABALLO (Rural)
3. IE SANTA ANA (Rural)
4. IE ARARCA (Rural)
5. IE BAYUNCA (Rural)
6. IE ISLAS DEL ROSARIO (Rural)</t>
        </r>
      </text>
    </comment>
    <comment ref="D36" authorId="0" shapeId="0" xr:uid="{00000000-0006-0000-0100-000009000000}">
      <text>
        <r>
          <rPr>
            <sz val="11"/>
            <color theme="1"/>
            <rFont val="Calibri"/>
            <family val="2"/>
          </rPr>
          <t>======
ID#AAAAM90bM8k
Heidi Del Castillo    (2021-07-06 16:40:10)
La meta son 1500 profes en 4 años
375 por año..Pendientes los 375 e 2020, por no haberse ejecutado el plan el formación</t>
        </r>
      </text>
    </comment>
    <comment ref="F36" authorId="0" shapeId="0" xr:uid="{00000000-0006-0000-0100-00000A000000}">
      <text>
        <r>
          <rPr>
            <sz val="11"/>
            <color theme="1"/>
            <rFont val="Calibri"/>
            <family val="2"/>
          </rPr>
          <t>======
ID#AAAAM90bM8Q
Heidi Del Castillo    (2021-07-06 16:40:10)
Ajusto la meta para traer lo pendiete del 2020, y repartir lo en los tres años restantes</t>
        </r>
      </text>
    </comment>
    <comment ref="F38" authorId="0" shapeId="0" xr:uid="{00000000-0006-0000-0100-00000B000000}">
      <text>
        <r>
          <rPr>
            <sz val="11"/>
            <color theme="1"/>
            <rFont val="Calibri"/>
            <family val="2"/>
          </rPr>
          <t>======
ID#AAAAM90bM84
Heidi Del Castillo    (2021-07-06 16:40:10)
Sugiero ajustar la meta para ir cuempliendo con lo pendiente de 2020. son 3 por cada año, se aumenta 1 en lo rubano y 1 en lo rural</t>
        </r>
      </text>
    </comment>
  </commentList>
  <extLst>
    <ext xmlns:r="http://schemas.openxmlformats.org/officeDocument/2006/relationships" uri="GoogleSheetsCustomDataVersion1">
      <go:sheetsCustomData xmlns:go="http://customooxmlschemas.google.com/" r:id="rId1" roundtripDataSignature="AMtx7mj8bv3yJU1p6kZ6qXK88aajCjUXmw=="/>
    </ext>
  </extLst>
</comments>
</file>

<file path=xl/sharedStrings.xml><?xml version="1.0" encoding="utf-8"?>
<sst xmlns="http://schemas.openxmlformats.org/spreadsheetml/2006/main" count="499" uniqueCount="249">
  <si>
    <t>SECRETARÍA DE EDUCACIÓN DISTRITAL CARTAGENA DE INDIAS</t>
  </si>
  <si>
    <t xml:space="preserve">GEDCE02 GARANTIZAR EL MEJORAMIENTO CONTINUO EN LOS ESTABLECIMIENTOS EDUCATIVOS </t>
  </si>
  <si>
    <t>PLAN DE APOYO AL MEJORAMIENTO PAM</t>
  </si>
  <si>
    <t>Codigo: GEDCE02-F018</t>
  </si>
  <si>
    <t>Versión: 1</t>
  </si>
  <si>
    <t xml:space="preserve"> PLAN DE APOYO AL MEJORAMIENTO 2021</t>
  </si>
  <si>
    <t>Fecha de corte</t>
  </si>
  <si>
    <t>SEGUIMINETO</t>
  </si>
  <si>
    <t>COMPONENTES</t>
  </si>
  <si>
    <t>PESO DEL COMPONENTE</t>
  </si>
  <si>
    <t>OBJETIVO ESTRATÉGICO</t>
  </si>
  <si>
    <t>METAS</t>
  </si>
  <si>
    <t>INDICADORES</t>
  </si>
  <si>
    <t>ACCIONES</t>
  </si>
  <si>
    <t>PESO DE LAS ACCIONES</t>
  </si>
  <si>
    <t>RESPONSABLES</t>
  </si>
  <si>
    <t>RECURSOS</t>
  </si>
  <si>
    <t>ESTRATEGIAS DE CALIDAD ASOCIADAS A LA ACCIÓN</t>
  </si>
  <si>
    <t>PROYECTOS MEN</t>
  </si>
  <si>
    <t xml:space="preserve"> LOGRO CON RESPECTO AL VALOR O META  NUMÉRICO </t>
  </si>
  <si>
    <t>PORCENTAJE DE AVANCE CON RESPECTO A LAS ACCIONES (%)</t>
  </si>
  <si>
    <t>RAZONES (ANÁLISIS)</t>
  </si>
  <si>
    <t>OBSERVACIONES</t>
  </si>
  <si>
    <t>RECOMENDACIONES PARA LA MEJORA</t>
  </si>
  <si>
    <t xml:space="preserve">DESCRIPCION </t>
  </si>
  <si>
    <t>UBICACIÓN GEOGRAFICA</t>
  </si>
  <si>
    <t>VALOR NUMERICO</t>
  </si>
  <si>
    <t>ACOMPAÑAMIENTO A EE</t>
  </si>
  <si>
    <t>Atender necesidades diferenciadas en las IEO con bajos e inferiores logros en las pruebas externas  y clasificación del índice total para mejorar los aprendizajes de los estudiantes de básica primaria,secundaria y media, a través de la implementación de diferentes estrategias.</t>
  </si>
  <si>
    <t>Aumentar a tres instituciones eduactivas oficiales que mejoran su indice total en clasificación saber 11</t>
  </si>
  <si>
    <t>Urbano</t>
  </si>
  <si>
    <t>Número de Instituciones Educativas Oficiales que mejoran su índice total de clasificación en Pruebas SABER 11.</t>
  </si>
  <si>
    <t>1.Desarrollar procesos institucionales que contribuyan al mejoramiento de resultados de las Pruebas Saber 11 en las Instituciones Educativas Oficiales del Distrito de Cartagena.</t>
  </si>
  <si>
    <t>Alex Cabarcas de Castro
José Luis Arroyo
Livis Barrios</t>
  </si>
  <si>
    <t>Documentos con resultados indice Total de clasificación Saber 11 y Areas de desempeño en las IEO del Distrito de Cartagena.
Plan Territorial de Lectura, Escritura y Oralidad- ESPALEER</t>
  </si>
  <si>
    <t xml:space="preserve">Acompañamiento    a las IEO por maestros tutores.
</t>
  </si>
  <si>
    <t>Programa Todos Aprender- PTA
Superate con el SABER
Asistencia técnica MEN
Plan Nacional de lectura y Escritura
Evaluar para avanzar 3°-11°</t>
  </si>
  <si>
    <t>2. Fortalecer la implementación de  procesos de formación y evaluación por competencias con docentes.</t>
  </si>
  <si>
    <t>3. Implementar un sistema de información para monitorear el comportamiento del índice de clasificación total en las IEO.</t>
  </si>
  <si>
    <t>Plan  Padrino ICFES aacompañamiento a IEO</t>
  </si>
  <si>
    <t>4. Asistencia Técnica a las IEO focalizadas en el  programa PTA .</t>
  </si>
  <si>
    <t>Marlene Ruiz</t>
  </si>
  <si>
    <t>Acompañamiento  Pedagogico    a las IEO con oportunidades de mejora</t>
  </si>
  <si>
    <t>Rural</t>
  </si>
  <si>
    <t>5.   Fortalecimiento y expansión del programa Nacional de lectura y escritura.</t>
  </si>
  <si>
    <t xml:space="preserve">Enith Guzman
</t>
  </si>
  <si>
    <t xml:space="preserve">3 Instituciones Educativas Oficiales con experiencias en innovación, ciencia y tecnología </t>
  </si>
  <si>
    <t>No. de Instituciones Educativas Oficiales con experiencias en innovación, ciencia y tecnología que contribuyan al aprendizaje de los estudiantes.</t>
  </si>
  <si>
    <t>Fortalecer las prácticas de ciencia, innovación y tecnología en las Instituciones educativas oficiales</t>
  </si>
  <si>
    <t xml:space="preserve">Olga Maldonado
Marcela Meza
</t>
  </si>
  <si>
    <t>Base de datos de experiencias Significativas del Distrito de Cartagena
Formato Guia para inscripción, seguimiento y evaluacion de experiencia significativa.</t>
  </si>
  <si>
    <t>Acompañamiento Pedagógico por  etapas de buenas practicas  y experiencias significativas</t>
  </si>
  <si>
    <t>Experiencias significativasMEN-Colombia Aprende</t>
  </si>
  <si>
    <t>Sub peso del Mejoramiento de la Calidad Educativa de las Instituciones Educativas del Distrito</t>
  </si>
  <si>
    <t>Fortalecer las Instituciones etnoeducativas a través de espacios de asistencia técnica en la consolidación de los PEC y catedra de estudios afrocolombianos  en el marco  de las normas legales  y técnicas  vigentes para los grupos étnicos</t>
  </si>
  <si>
    <t>5  Instituciones Etnoeducativas oficiales con Proyectos Etnoeducativos Comunitarios PEC- revisados, ajustados e implementados</t>
  </si>
  <si>
    <t>No de Instituciones Etnoeducativas oficiales con Proyectos Etnoeducativos Comunitarios PEC- revisados, ajustados e implementados</t>
  </si>
  <si>
    <r>
      <rPr>
        <b/>
        <sz val="11"/>
        <color rgb="FF003366"/>
        <rFont val="Calibri"/>
        <family val="2"/>
      </rPr>
      <t>1</t>
    </r>
    <r>
      <rPr>
        <sz val="11"/>
        <color rgb="FF003366"/>
        <rFont val="Calibri"/>
        <family val="2"/>
      </rPr>
      <t xml:space="preserve">.Asistir  técnicamente la revisión, ajustes y resemantización de PEC en IEO etnoeducativas
</t>
    </r>
    <r>
      <rPr>
        <sz val="11"/>
        <color rgb="FF003366"/>
        <rFont val="Calibri"/>
        <family val="2"/>
      </rPr>
      <t xml:space="preserve">
</t>
    </r>
  </si>
  <si>
    <t>José Gabriel Ortega</t>
  </si>
  <si>
    <t xml:space="preserve">Ley 70 de 1993
Ley 115 de 1994
Decreto 1860 de 1994
Decreto 804 de 1995
Decreto 1122 de 1998
Acuerdo Distrital 015 de 2004
Acuerdo distrital 012 de 2012
Enfoques y  caminos en la construcción de procesos etnoeducativos 2005.
Etnoeducación y diversidad  cultural  SED 2007
SEINA y PABI
KatillaRI Lengua Palenque de sede educativa San Luis Gonzaga, 2011
Lexico de la lengua palenquera :jende suto ta chitia, 2008
</t>
  </si>
  <si>
    <t>La estrategia a implementar atendiendo las disposiciones nacionales que buscan frenar la Pandemia, será la de encuentros virtuales a través de distintas plataformas tecnológicas.</t>
  </si>
  <si>
    <t>No aplica</t>
  </si>
  <si>
    <t xml:space="preserve">2.Desarrollar seminarios, encuentros, talleres sobre prácticas etnopedagogicas </t>
  </si>
  <si>
    <t>3.Desarrollar talleres etnolingüístico para fortalecimiento de la Escuela de lengua criolla palenquera “Minino a chitia ku ma kombilesa suto”</t>
  </si>
  <si>
    <t>3 Instituciones Educativas Oficiales con cátedra de estudios afrocolombianos Implementada</t>
  </si>
  <si>
    <t>Número de Instituciones Educativas Oficiales con cátedra de estudios afrocolombianos Implementada</t>
  </si>
  <si>
    <r>
      <rPr>
        <b/>
        <sz val="11"/>
        <color rgb="FF003366"/>
        <rFont val="Calibri"/>
        <family val="2"/>
      </rPr>
      <t xml:space="preserve">1. </t>
    </r>
    <r>
      <rPr>
        <sz val="11"/>
        <color rgb="FF003366"/>
        <rFont val="Calibri"/>
        <family val="2"/>
      </rPr>
      <t xml:space="preserve">Asistir  técnicamente el desarrollo de la cátedra de estudios afrocolombianos en IEO, con estrategias sobre lineamientos y orientaciones curriculares para CEA.
</t>
    </r>
  </si>
  <si>
    <t>Miguel Obeso</t>
  </si>
  <si>
    <t>1) Lineamientos curriculares catedra de estudios afrocolombianos MEN 1998 y 2014
2) Aportes para maestros: Cátedra de Estudios Afrocolombianls Universidad del Cauca, 2008
3)Enfoques y caminos en la construcción de procesos etnoeducativos 2005
4)Etnoeducación y 
Diversidad Cultural SED-Cartagena 2007
5) Miguel Obeso Miranda; Compilación de Orientaciones curriculares para la Etnoeducación Afrocolombiana 2010</t>
  </si>
  <si>
    <t>Estrategia metodologia virtual, articulada con los recursos educativos de las plataforma de conectivades enlaces por webconferencia, zoom, meet</t>
  </si>
  <si>
    <t>Proyecto MEN, articulación con la Red Territorial de Etnoeducación y cátedra afrocolombiana</t>
  </si>
  <si>
    <t>2.Desarrollar actividades etnopedagogicas decenio afro desde la escuela, en fechas conmemorativas de importancia afrodescendiente</t>
  </si>
  <si>
    <t>Sub peso del Fortalecimiento de las Prácticas Etnoeducativas en Instituciones Educativas Oficiales del Distrito de Cartagena</t>
  </si>
  <si>
    <t>Asistir técnicamente a las instituciones educativas oficiales y no oficiales en la revisión , ajustes , actualización y resemantización  del PEI,  y la ruta de mejoramiento institucional ( Autoevaluación y PMI)</t>
  </si>
  <si>
    <t>25 de Instituciones Educativas Oficiales con herramientas de gestión escolar revisadas, ajustadas y resemantizadas.</t>
  </si>
  <si>
    <t>No. de Instituciones Educativas Oficiales con herramientas de gestión escolar revisadas, ajustadas y resemantizadas.</t>
  </si>
  <si>
    <r>
      <rPr>
        <b/>
        <sz val="11"/>
        <color rgb="FF003366"/>
        <rFont val="Calibri"/>
        <family val="2"/>
      </rPr>
      <t>1.</t>
    </r>
    <r>
      <rPr>
        <sz val="11"/>
        <color rgb="FF003366"/>
        <rFont val="Calibri"/>
        <family val="2"/>
      </rPr>
      <t>Acompañar las propuestas de mejoramiento de las Instituciones Educativas Oficiales</t>
    </r>
    <r>
      <rPr>
        <sz val="11"/>
        <color rgb="FF003366"/>
        <rFont val="Calibri"/>
        <family val="2"/>
      </rPr>
      <t xml:space="preserve">
</t>
    </r>
  </si>
  <si>
    <t>Decreto 1075 de 2015 “Por medio del cual se expide el Decreto Único Reglamentario del Sector Educación”, con el objetivo de compilar y racionalizar las normas de carácter reglamentario que rigen a dicho Sector y contar con un instrumento jurídico único para el mismo.
El Decreto 1290, expedido el 16 de abril de 2009, reglamenta la evaluación del aprendizaje y promoción de los estudiantes en los niveles de educación básica y media que deben realizar los establecimientos educativos; es decir, que se refiere básicamente a la evaluación que se desarrolla en el aula.
Referentes de calidad: Estandares de competencias  , Derechos básicos de aprendizajes DBA - Lineamientos curriculares - orientaciones pedagogicas.
Guia 34 de 2008: Para el mejoramiento Institucional</t>
  </si>
  <si>
    <t>Acompañamiento Pedagógico para la revisión, ajustes y actualización de las herramientas de gestión escolar</t>
  </si>
  <si>
    <t>Programa Todos Aprender- PTA
 Dia E
Siempre Dia E</t>
  </si>
  <si>
    <t>2.Asistir técnicamente la revisión, ajuste y resemantización de los Proyectos Educativos Institucionales- PEI.</t>
  </si>
  <si>
    <t>3.Asistir técnicamente la revisión, ajuste e implementación de las herramientas de gestión escolar: currículo, PMI, Autoevaluación, SIEE</t>
  </si>
  <si>
    <t>4. Mesas de trabajo con UNALDES para la revisión, ajuste y actualización de las herramientas de gestión escolar.</t>
  </si>
  <si>
    <t>5. Revisión , ajustes  y actiualización de los PEI de los establecimientos educativos para el trabajo y desarrollo humano.</t>
  </si>
  <si>
    <t>Sub peso Fortalecimiento de los procesos formativos en las Instituciones Educativas Oficiales del Distrito de Cartagena</t>
  </si>
  <si>
    <t>Asistir técnicamente a las IEO, en el fortalecimiento y expansión de los proyectos transversales,, de competencias ciudadanas,  socioemocionales, educación ambiental,sexual, cultura,.deporte y los proyectos complementarios para atender necesidades de la población estudiantil vulnerable</t>
  </si>
  <si>
    <t>10 Instituciones Educativas Oficiales con órganos de Gobierno y Convivencia Escolar Fortalecidos.</t>
  </si>
  <si>
    <t>No. de Instituciones Educativas Oficiales con órganos de Gobierno y Convivencia Escolar Fortalecidos.</t>
  </si>
  <si>
    <r>
      <rPr>
        <b/>
        <sz val="11"/>
        <color rgb="FF003366"/>
        <rFont val="Calibri"/>
        <family val="2"/>
      </rPr>
      <t>1</t>
    </r>
    <r>
      <rPr>
        <sz val="11"/>
        <color rgb="FF003366"/>
        <rFont val="Calibri"/>
        <family val="2"/>
      </rPr>
      <t xml:space="preserve">.Fortalecer los órganos de gobierno escolar de las IEO.
</t>
    </r>
  </si>
  <si>
    <r>
      <rPr>
        <sz val="11"/>
        <color theme="1"/>
        <rFont val="Calibri"/>
        <family val="2"/>
      </rPr>
      <t xml:space="preserve">Eilyn Medina
</t>
    </r>
    <r>
      <rPr>
        <sz val="11"/>
        <color theme="1"/>
        <rFont val="Calibri"/>
        <family val="2"/>
      </rPr>
      <t>Katherine Garcia</t>
    </r>
  </si>
  <si>
    <t>Decreto 1965 de septiembre 11 de 2013, "Por el cual se reglamenta la Ley 1620 de 2013, que crea el Sistema Nacional de Convivencia Escolar y Formación para el Ejercicio de los Derechos Humanos, la Educación para la Sexualidad y la Prevención y Mitigación de la Violencia Escolar".1. Guía de promoción de derechos humanos sexuales y reproductivos y prevención, identificación y atención del acoso escolar,
2.  Documento de orientaciones de política para la promoción de derechos y la prevención, detección y atención de las violencias en la escuela: Violencia sexual,
3.  Documento de orientaciones de política para la promoción de derechos y la prevención, detección y atención de las violencias en la escuela: Violencia basada en el género y violencia contra la mujer y (iv) Ruta para la atención de situaciones de acoso escolar.</t>
  </si>
  <si>
    <t>Concertación y coordinación intersectorial para la implementación de proyectos pedagógicos transversales.</t>
  </si>
  <si>
    <t>El Programa de Educación para el Ejercicio de los Derechos Humanos (Eduderechos) del Ministerio de Educación Nacional publicó su segundo módulo, una guía que permitirá conocer a la comunidad educativa los procesos que fundamentan la educación para el ejercicio de los derechos humanos.</t>
  </si>
  <si>
    <t>2.Elaborar, ejecutar y evaluar los planes de trabajo de los órganos del Gobierno escolar y Comités de Convivencia Escolar.</t>
  </si>
  <si>
    <t>3.Fortalecer los comité de convivencia de las IEO del Distrito de Cartagena</t>
  </si>
  <si>
    <t>13  Instituciones Educativas Oficiales con revisión, ajuste y fortalecimiento de Proyectos Pedagógicos Transversales.</t>
  </si>
  <si>
    <t>No. de Instituciones Educativas Oficiales con revisión, ajuste y fortalecimiento de Proyectos Pedagógicos Transversales.</t>
  </si>
  <si>
    <r>
      <rPr>
        <b/>
        <sz val="11"/>
        <color rgb="FF003366"/>
        <rFont val="Calibri"/>
        <family val="2"/>
      </rPr>
      <t>1.</t>
    </r>
    <r>
      <rPr>
        <sz val="11"/>
        <color rgb="FF003366"/>
        <rFont val="Calibri"/>
        <family val="2"/>
      </rPr>
      <t xml:space="preserve"> Asistir técnicamente la revisión y ajuste de Proyectos Pedagógicos Transversales en las IEO del distrito de Cartagena.
</t>
    </r>
  </si>
  <si>
    <t>Ana Arnedo
Yoneida Puello</t>
  </si>
  <si>
    <t>Orientaciones pedagógicos para la educación fisica recreación y deporte
Orientaciones pedagógicas para la educación artistica en basica y media.
El Decreto 1743 de 1994, reglamentado por la Ley General de Educación 115/94, el cual establece la obligatoriedad de implementar los PRAE como estrategia para abordar la dimensión ambiental desde la escuela y como herramienta para la intervención de las problemáticas ambientales de cada contexto.</t>
  </si>
  <si>
    <t>Articulación del PRAES, en los proyectos educativos institucionales - PEI de los establecimientos educativos y la inclusión de la dimensión ambiental en los curriculos de la educación.</t>
  </si>
  <si>
    <t>Superate con el Deporte</t>
  </si>
  <si>
    <t>2. Fortalecer los Proyectos Pedagógicos Transversales en las IEO.</t>
  </si>
  <si>
    <t>Sub peso Fortalecimiento de la educación integral desde la participación, democracia y autonomía  en las Instituciones Educativas Oficiales del Distrito de Cartagena</t>
  </si>
  <si>
    <t>SUBTOTAL URBANO ACOMPAÑAMIENTO A EE</t>
  </si>
  <si>
    <t>SUBTOTAL RURAL ACOMPAÑAMIENTO A EE</t>
  </si>
  <si>
    <t>TOTAL  AVANCE EN PESO  DEL COMPONENTE ACOMPAÑAMIENTO A EE</t>
  </si>
  <si>
    <t>FORMACION DE DOCENTES Y DIRECTIVOS DOCENTES</t>
  </si>
  <si>
    <t>Garantizar la ejecución, seguimiento y evaluación  del plan de formación de docentes y directivos docentes en las lineas  de ambientes de aprendizaje mediados por TIC,en su saber disciplinar, pedagógico y reflexivo, con estrategia TIC para la formación bilingüe.</t>
  </si>
  <si>
    <t>7,5% Porcentaje de docentes de Instituciones Educativas Oficiales formados en su saber disciplinar, pedagógico y reflexivo</t>
  </si>
  <si>
    <t>Porcentaje de docentes de Instituciones Educativas Oficiales formados en su saber disciplinar, pedagógico y reflexivo</t>
  </si>
  <si>
    <t>Formar docentes en saberes pedagógicos, disciplinares y reflexivos.</t>
  </si>
  <si>
    <t>Olga Maldonado</t>
  </si>
  <si>
    <t xml:space="preserve">Estatuto de escalafon docente decreto 1278 de 2002- Articulo 17 y 28
Constitución política de Colombia
1991
Leyes Ley 115 de 1994
Ley 715 de 2001
Decretos Nacionales
Decreto 0709 de 1996
Decretos 1850
</t>
  </si>
  <si>
    <t>Comité territorial de formación  y cualificación de docentes y directivos docentes</t>
  </si>
  <si>
    <t>Política de formación de educadores. En un proceso de diálogo y construcción participativa con diferentes actores del sector educativo se concretó el Sistema Colombiano de Formación de Educadores y Lineamientos de Política.</t>
  </si>
  <si>
    <t xml:space="preserve">3  Instituciones Educativas Oficiales beneficiadas con estrategia TIC para la formación bilingüe  </t>
  </si>
  <si>
    <t xml:space="preserve">No. de Instituciones Educativas Oficiales beneficiadas con estrategia TIC para la formación bilingüe  </t>
  </si>
  <si>
    <t>Diseñar e implementar un programa de formación bilingüe mediante la utilización de las TIC dirigido a estudiantes</t>
  </si>
  <si>
    <r>
      <rPr>
        <sz val="11"/>
        <color theme="1"/>
        <rFont val="Calibri"/>
        <family val="2"/>
      </rPr>
      <t xml:space="preserve">Olga Maldonado
</t>
    </r>
    <r>
      <rPr>
        <sz val="11"/>
        <color theme="1"/>
        <rFont val="Calibri"/>
        <family val="2"/>
      </rPr>
      <t>Ana Arnedo
Yoneida Puello
Silvana Garcia</t>
    </r>
  </si>
  <si>
    <t>Linieamientos estandar para proyectos de fortalecimiento del ingles
Ley 1651 de 2013 Lay de bilinguismo</t>
  </si>
  <si>
    <t>Estrategia Duolingo</t>
  </si>
  <si>
    <t>Programa Nacional de Bilinguismo</t>
  </si>
  <si>
    <t>Coordinar las acciones del foro Educativo aprendizajes significativos para la vida en sus diferentes etapas, escenarios y entidades cooperantes.</t>
  </si>
  <si>
    <t>1 Foro Distrital de Educación realizado</t>
  </si>
  <si>
    <t>No. De Foros Distritales de Educación realizados</t>
  </si>
  <si>
    <r>
      <rPr>
        <b/>
        <sz val="11"/>
        <color rgb="FF003366"/>
        <rFont val="Calibri"/>
        <family val="2"/>
      </rPr>
      <t>1.</t>
    </r>
    <r>
      <rPr>
        <sz val="11"/>
        <color rgb="FF003366"/>
        <rFont val="Calibri"/>
        <family val="2"/>
      </rPr>
      <t xml:space="preserve"> Encuentro de experiencias significativas y buenas prácticas para el intercambio del saber
pedagógico.
</t>
    </r>
  </si>
  <si>
    <r>
      <rPr>
        <sz val="11"/>
        <color theme="1"/>
        <rFont val="Calibri"/>
        <family val="2"/>
      </rPr>
      <t>Olga Maldonado
Ana Arnedo
Yoneida Puello
Eilin Medina</t>
    </r>
  </si>
  <si>
    <t>Lineamientos Foro Nacional</t>
  </si>
  <si>
    <t xml:space="preserve"> Etapas  de  Buenas practicas y experiencias significativas</t>
  </si>
  <si>
    <t>2. Evento central -reconocimiento,ponencias, talleres, conferencias yconversatorios</t>
  </si>
  <si>
    <t xml:space="preserve"> Sub peso Fortalecimiento de los procesos formativos en las Instituciones Educativas Oficiales del Distrito de Cartagena</t>
  </si>
  <si>
    <t>SUBTOTAL URBANO FORMACION DE DOCENTES Y DIRECTIVOS DOCENTES</t>
  </si>
  <si>
    <t>SUBTOTAL RURAL FORMACION DE DOCENTES Y DIRECTIVOS DOCENTES</t>
  </si>
  <si>
    <t>TOTAL  AVANCE EN PESO  DEL COMPONENTE FORMACION DE DOCENTES Y DIRECTIVOS DOCENTES</t>
  </si>
  <si>
    <t>USO MTIC</t>
  </si>
  <si>
    <t>Gestionar estrategias y acciones   en coordinación con entidades distritales y nacionales para el fortalecimiento y apropiación de las MTIC</t>
  </si>
  <si>
    <t>248  docentes formados en apropiación de ambientes de aprendizaje mediados por TIC.</t>
  </si>
  <si>
    <t>No. de docentes formados en apropiación de ambientes de aprendizaje mediados por TIC.</t>
  </si>
  <si>
    <t>Formar docentes en apropiación de ambientes de aprendizaje mediados por TIC.</t>
  </si>
  <si>
    <t>Enith Guzman
Adrian Larios 
Marcela Meza
Maria Cecilia Aroca</t>
  </si>
  <si>
    <t>El Ministerio de Tecnologías de la Información y las Comunicaciones, según la Ley 1341 o Ley de TIC, es la entidad que se encarga de diseñar, adoptar y promover las políticas, planes, programas y proyectos del sector de las Tecnologías de la Información y las Comunicaciones.</t>
  </si>
  <si>
    <t xml:space="preserve">1, Uso pedagógico delos medios y tecnologías de la información y comunicación.
</t>
  </si>
  <si>
    <t>El Ministerio de Tecnologías de la Información y las Comunicaciones-MTIC</t>
  </si>
  <si>
    <t>2, Articulación de las tecnologias de la información y comunicación al curriculo</t>
  </si>
  <si>
    <t xml:space="preserve"> Sub peso Fortalecimiento de las TICS</t>
  </si>
  <si>
    <t>SUBTOTAL URBANO USO MTIC</t>
  </si>
  <si>
    <t>SUBTOTAL RURAL USO MTIC</t>
  </si>
  <si>
    <t>TOTAL  AVANCE EN PESO  DEL COMPONENTE USO MTIC</t>
  </si>
  <si>
    <t xml:space="preserve">TOTAL AVANCE GENERAL DEL PAM </t>
  </si>
  <si>
    <t>LIDERDE CALIDAD: BERTHA ISABEL BOLAÑOS TORRES</t>
  </si>
  <si>
    <t>COMPILACIÓN A CARGO DE : Heidi Del Castillo Ballestas, PE Líder de Mejoramiento continuo de los EE</t>
  </si>
  <si>
    <r>
      <rPr>
        <b/>
        <sz val="11"/>
        <color rgb="FF003366"/>
        <rFont val="Calibri"/>
        <family val="2"/>
      </rPr>
      <t>1</t>
    </r>
    <r>
      <rPr>
        <sz val="11"/>
        <color rgb="FF003366"/>
        <rFont val="Calibri"/>
        <family val="2"/>
      </rPr>
      <t xml:space="preserve">.Asistir  técnicamente la revisión, ajustes y resemantización de PEC en IEO etnoeducativas
</t>
    </r>
    <r>
      <rPr>
        <sz val="11"/>
        <color rgb="FF003366"/>
        <rFont val="Calibri"/>
        <family val="2"/>
      </rPr>
      <t xml:space="preserve">
</t>
    </r>
  </si>
  <si>
    <r>
      <rPr>
        <b/>
        <sz val="11"/>
        <color rgb="FF003366"/>
        <rFont val="Calibri"/>
        <family val="2"/>
      </rPr>
      <t xml:space="preserve">1. </t>
    </r>
    <r>
      <rPr>
        <sz val="11"/>
        <color rgb="FF003366"/>
        <rFont val="Calibri"/>
        <family val="2"/>
      </rPr>
      <t xml:space="preserve">Asistir  técnicamente el desarrollo de la cátedra de estudios afrocolombianos en IEO, con estrategias sobre lineamientos y orientaciones curriculares para CEA.
</t>
    </r>
  </si>
  <si>
    <r>
      <rPr>
        <b/>
        <sz val="11"/>
        <color rgb="FF003366"/>
        <rFont val="Calibri"/>
        <family val="2"/>
      </rPr>
      <t>1.</t>
    </r>
    <r>
      <rPr>
        <sz val="11"/>
        <color rgb="FF003366"/>
        <rFont val="Calibri"/>
        <family val="2"/>
      </rPr>
      <t>Acompañar las propuestas de mejoramiento de las Instituciones Educativas Oficiales</t>
    </r>
    <r>
      <rPr>
        <sz val="11"/>
        <color rgb="FF003366"/>
        <rFont val="Calibri"/>
        <family val="2"/>
      </rPr>
      <t xml:space="preserve">
</t>
    </r>
  </si>
  <si>
    <r>
      <rPr>
        <b/>
        <sz val="11"/>
        <color rgb="FFFF0000"/>
        <rFont val="Calibri"/>
        <family val="2"/>
      </rPr>
      <t>Heidi Del Castillo
Alex Cabarcas</t>
    </r>
    <r>
      <rPr>
        <sz val="11"/>
        <color rgb="FF003366"/>
        <rFont val="Calibri"/>
        <family val="2"/>
      </rPr>
      <t xml:space="preserve">
</t>
    </r>
    <r>
      <rPr>
        <sz val="11"/>
        <color rgb="FF003366"/>
        <rFont val="Calibri"/>
        <family val="2"/>
      </rPr>
      <t xml:space="preserve">Farid Hurtado
Livis Barrios
Marlene Ruiz
Maria Cecilia Aroca
Edna jimenez
José Luis Arroyo
</t>
    </r>
    <r>
      <rPr>
        <sz val="11"/>
        <color rgb="FF003366"/>
        <rFont val="Calibri"/>
        <family val="2"/>
      </rPr>
      <t xml:space="preserve">
</t>
    </r>
  </si>
  <si>
    <r>
      <rPr>
        <b/>
        <sz val="11"/>
        <color rgb="FF003366"/>
        <rFont val="Calibri"/>
        <family val="2"/>
      </rPr>
      <t>1</t>
    </r>
    <r>
      <rPr>
        <sz val="11"/>
        <color rgb="FF003366"/>
        <rFont val="Calibri"/>
        <family val="2"/>
      </rPr>
      <t xml:space="preserve">.Fortalecer los órganos de gobierno escolar de las IEO.
</t>
    </r>
  </si>
  <si>
    <r>
      <rPr>
        <sz val="11"/>
        <color theme="1"/>
        <rFont val="Calibri"/>
        <family val="2"/>
      </rPr>
      <t xml:space="preserve">Eilyn Medina
</t>
    </r>
    <r>
      <rPr>
        <sz val="11"/>
        <color theme="1"/>
        <rFont val="Calibri"/>
        <family val="2"/>
      </rPr>
      <t>Katherine Garcia</t>
    </r>
  </si>
  <si>
    <r>
      <rPr>
        <b/>
        <sz val="11"/>
        <color rgb="FF003366"/>
        <rFont val="Calibri"/>
        <family val="2"/>
      </rPr>
      <t>1.</t>
    </r>
    <r>
      <rPr>
        <sz val="11"/>
        <color rgb="FF003366"/>
        <rFont val="Calibri"/>
        <family val="2"/>
      </rPr>
      <t xml:space="preserve"> Asistir técnicamente la revisión y ajuste de Proyectos Pedagógicos Transversales en las IEO del distrito de Cartagena.
</t>
    </r>
  </si>
  <si>
    <r>
      <rPr>
        <sz val="11"/>
        <color theme="1"/>
        <rFont val="Calibri"/>
        <family val="2"/>
      </rPr>
      <t xml:space="preserve">Olga Maldonado
</t>
    </r>
    <r>
      <rPr>
        <sz val="11"/>
        <color theme="1"/>
        <rFont val="Calibri"/>
        <family val="2"/>
      </rPr>
      <t>Ana Arnedo
Yoneida Puello
Silvana Garcia</t>
    </r>
  </si>
  <si>
    <r>
      <rPr>
        <b/>
        <sz val="11"/>
        <color rgb="FF003366"/>
        <rFont val="Calibri"/>
        <family val="2"/>
      </rPr>
      <t>1.</t>
    </r>
    <r>
      <rPr>
        <sz val="11"/>
        <color rgb="FF003366"/>
        <rFont val="Calibri"/>
        <family val="2"/>
      </rPr>
      <t xml:space="preserve"> Encuentro de experiencias significativas y buenas prácticas para el intercambio del saber
pedagógico.
</t>
    </r>
  </si>
  <si>
    <r>
      <rPr>
        <sz val="11"/>
        <color theme="1"/>
        <rFont val="Calibri"/>
        <family val="2"/>
      </rPr>
      <t>Olga Maldonado
Ana Arnedo
Yoneida Puello
Eilin Medina</t>
    </r>
  </si>
  <si>
    <t>SEGUIMIENTO</t>
  </si>
  <si>
    <t>META  EN PESO</t>
  </si>
  <si>
    <t>AVANCE JUNIO 30</t>
  </si>
  <si>
    <t>AVANCE DICIEMBRE 30</t>
  </si>
  <si>
    <t>AVANCE PROMEDIO ANUAL</t>
  </si>
  <si>
    <t>AVANCE ACOMPAÑAMIENTO A EE</t>
  </si>
  <si>
    <t>AVANCE FORMACION DE DOCENTES Y DIRECTIVOS DOCENTES</t>
  </si>
  <si>
    <t>Sub peso COMPONENTE FORMACION DE DOCENTES Y DIRECTIVOS DOCENTES</t>
  </si>
  <si>
    <t>AVANCE COMPONENTE USO MTIC</t>
  </si>
  <si>
    <t>SECRETARIA DE EDUCACION DISTRITAL CARTAGENA DE INDIAS</t>
  </si>
  <si>
    <t>GEDGE02. COMPROMISO DE LA DIRECCIÓN</t>
  </si>
  <si>
    <t>INFORME DE SEGUIMIENTO</t>
  </si>
  <si>
    <r>
      <rPr>
        <b/>
        <sz val="9"/>
        <color theme="1"/>
        <rFont val="Arial"/>
        <family val="2"/>
      </rPr>
      <t>Codigo:</t>
    </r>
    <r>
      <rPr>
        <sz val="9"/>
        <color theme="1"/>
        <rFont val="Arial"/>
        <family val="2"/>
      </rPr>
      <t xml:space="preserve">   GEDGE02-F001</t>
    </r>
  </si>
  <si>
    <t>Vigencia: 20/10/2009</t>
  </si>
  <si>
    <t>Programa Todos Aprender- PTA</t>
  </si>
  <si>
    <t>Superate con el SABER</t>
  </si>
  <si>
    <t>Asistencia técnica MEN</t>
  </si>
  <si>
    <t>Plan Nacional de lectura y Escritura</t>
  </si>
  <si>
    <t>Evaluar para avanzar 3°-11°</t>
  </si>
  <si>
    <t>Meta</t>
  </si>
  <si>
    <t>Avance</t>
  </si>
  <si>
    <t>Articulación con la Red Territorial de Etnoeducación y cátedra afrocolombiana</t>
  </si>
  <si>
    <t>Programa Todos Aprender- PTA
Dia E - Siempre Dia E</t>
  </si>
  <si>
    <t>Derechos Humanos</t>
  </si>
  <si>
    <t>Etapas  de  Buenas practicas y experiencias significativas</t>
  </si>
  <si>
    <t>Uso pedagógico delos medios y tecnologías de la información y comunicación.</t>
  </si>
  <si>
    <t>Articulación de las tecnologias de la información y comunicación al curriculo</t>
  </si>
  <si>
    <t xml:space="preserve">     Se trasladaron recursos al proyecto por $537.966.000, respaldado en el certificado de disponibilidad #108 del 5 de mayo de 2021, se elaboró resolución #2591 en la cual se ordenó transferir recursos a 83 instituciones educativas oficiales para pago de inscripción en tarifa ordinaria de pruebas saber 2021, logrando así la gratuidad de inscripción en los alumnos de estas instituciones.
            El día 21 de junio se envió también correo a contratación para estudio  de especificaciones técnicas en  formación de estudiantes en competencias socioemocionales, lo cual está en  espera de respuesta para seguir cuadrando esta propuesta y se pueda terminar para poder contratar.                                                                                                                    . PRESTACIÓN DE SERVICIOS PROFESIONALES PARA HACER SEGUIMIENTO AL PROCESO DE REVISIÓN Y AJUSTE DE LOS SISTEMAS INSTITUCIONALES DE EVALUACIÓN DE ESTUDIANTES -SIEE- EN LAS IEO , por valor de $ 37,000,000.
b.  PRESTACIÓN DE SERVICIOS PROFESIONALES PARA BRINDAR ASISTENCIA TÉCNICA EN EL FORTALECIMIENTO DE LAS PRÁCTICAS DE CIENCIA, INNOVACIÓN Y TECNOLOGÍA EN LAS INSTITUCIONES EDUCATIVAS OFICIALES, por valor de $ 40,000,000 
 Se convocó asistencia técnica presencial  sobre la temática:"USO DE RESULTADOS DE PRUEBAS SABER, AJUSTES TRANSITORIOS DEL SIEE Y GESTIÓN ACADÉMICA Y
CURRICULAR EN TIEMPOS DE ALTERNANCIA" mediante circular 41 (adjunta). La asistencia estuvo liderada por el Ministerio de Educación Nacional  y se desarrolló los días 9 y 10 de marzo, en el auditorio del colegio CASD Manuela Beltrán. Se contó con la participación de 21  instituciones focalizadas representadas por su rector y coordinador para un total de 42 personas promedio, contribuyendo así con el desarrollo de la primera y segunda actividad del proyecto.     </t>
  </si>
  <si>
    <t xml:space="preserve">Proceso de contratacion que apunta a fortalecer la implementacion de procesos de formacion y evaluacion por competencias en docentes   avanzado  con propuesta  de proyecto final enviada    el dia 23 de junio, en espera de aprobacion para ser enviada a  concurso de meritos.                                                                                                                                                          En el marco de la actividad   fortalecer la implementación de procesos de formación y evaluación por competencias con docentes, se elaboró resolución 2075 del 04 de abril para transferencia de recursos a cada institución  educativa que tuvo un nivel sobresaliente  en la vigencia 2020 en el índice de clasificación total de las pruebas saber 11. se  realizo transferencia de recursos a través de los siguientes RP (366,367,368,369,370,371,372,373,374,375,376,377) a 12 instituciones educativas que mantuvieron o mejoraron su calificación y  se encuentran en categoría a y b, este recurso se asignó por resolución y se comprometió a las instituciones para que sea usado en el fortalecimiento de las competencias de los docentes de estas instituciones en las áreas que evalúa el ICFES.
     El recurso dispuesto para la ejecución de esta actividad se encuentra contenido en el CDP número 65 de 2021 por un total de $96.000.000. Las instituciones a las cuales se les hizo la transferencia de recursos son las siguientes:    
1. INSTITUCION EDUCATIVA PROMOCION SOCIAL DE C/GENA. - SEDE ÚNICA
2. INSTITUCION EDUCATIVA SOLEDAD ACOSTA DE SAMPER - SEDE ÚNICA
 3. INSTITUCION EDUCATIVA LAS GAVIOTAS - SEDE ÚNICA
4. INSTITUCION EDUCATIVA MARIA AUXILIADORA - SEDE ÚNICA
5. INSTITUCION EDUCATIVA LUIS C GALAN SARMIENTO - SEDE ÚNICA
6. INSTITUCION EDUCATIVA AMBIENTALISTA DE CARTAGENA - SEDE ÚNICA
7. INSTITUCION EDUCATIVA MERCEDES ABREGO - SEDE ÚNICA
8. INSTITUCION EDUCATIVA SOLEDAD ROMAN DE NUÑEZ - SEDE ÚNICA
9. INSTITUCION EDUCATIVA LA MILAGROSA - SEDE ÚNICA   
10. INSTITUCION EDUCATIVA 20 DE JULIO - SEDE ÚNICA
11. ESCUELA NORMAL SUPERIOR DE CARTAGENA DE INDIAS - SEDE ÚNICA                        
12. INSTITUCION EDUCATIVA OLGA GONZALEZ DE ARRAUT
</t>
  </si>
  <si>
    <t xml:space="preserve">Esta se logró culminar en un 100%.  Se contó con la ayuda del Profesional contratado en mejoramiento Farid Hurtado Malo  para la elaboración del SISTEMA DE INFORMACION PARA MONITOREAR EL ÍNDICE DE CLASIFICACIÓN DE LAS IEO.  Esta pendiente  la socializacion de esta matriz y la distribucion a cada una de las instituciones por parte de este profesional.
</t>
  </si>
  <si>
    <t>Se suscribió y legalizó convenio interadministrativo con Computadores para Educar para la adquisición de 3 laboratorios STEAM. Se anexa contrato electrónico y RP</t>
  </si>
  <si>
    <t xml:space="preserve"> 1. De las 7 I.E, se ha agendado en mutuo acuerdo el cronograma de asistencia técnica a 5, ingresando la Institución Etnoeducativa de Santa Ana. 
2. De las 7 I.E, se ha iniciado jornada de capacitación de Transición de PEI a PEC y asistido técnicamente a 6 (I.E Arroyo de Piedra, I.E Domingo Benkos Bioho de Bocachica, Santa Cruz del Islote, Institución Etnoeducativa de Santa Ana y Puerto Rey)
3. De las 7 I.E, se ha generado y entregado informe de revisión y lectura de PEI y las recomendaciones para tránsito Instituciones a 6 (I.E Puerto Rey, I.E de Arroyo de Piedra, I.E Santa Cruz de Islote, Institución Etnoeducativa de Santa Ana, Institución Educativa de Tierrabaja, Institución Etnoeducativa Domingo Benkos Bioho). Cumpliendo así con total de las asignadas al área rural corregimiento e insular.
4. De las 7 I.E, se ha acompañado Insitu a 1, (I.E de Santa Cruz del Islote), Miembros de la Comunidad Educativa, Asamblea General, Junta de Consejo Comunitario, Junta de Acción Comunal y organizaciones comunitarias de base.
Nota: La fase de implementacion de PEC, es decir, como prodycto obedece a la misma dinamica de las Comunidad y consejo comunitario junto a la Institucion Educativa.</t>
  </si>
  <si>
    <t>(12)  Avances significativos en capacitaciones seminarios, encuentros, talleres sobre lineamientos y orientaciones curriculares CEA, y  etnopedagógicas con juntanza con entidades aliadas como Centro de Memorias Étnicas de la Universidad del Cauca, Instituto de Educación e Investigación Manuel Zapata Olivella y  el Observatorio para el Patrimonio Cultural de la Universidad de Cartagena, con actores educativos (docentes, directivos)  para la construcción colectiva  de orientaciones y lineamientos curriculares para la cátedra de estudios afrocolombianos; retroalimentación, apropiación de insumos etnopedagógicos,  acorde con procesos etnopedagógicos en contextos  urbanos</t>
  </si>
  <si>
    <t>(3) IE, acompañadas en la construcción colectiva de lineamientos curriculares  en instituciones procesos etnoeducativos en contextos urbanos, con perspectiva  diversidad lingüística (Lengua criolla palenquera). Avances  en aspectos etnoeducación, en contexto de diáspora palenquera en Cartagena, “Minino a  chitia ku m kombilesa suto”, en las IE Antonia Santos, IE Ana María Vélez de Trujillo, IE Pedro Romero, con procesos PEAC identificados, con aportes  insumos temáticos concerniente en el estudio, uso y aprendizaje de la lengua criolla palenquera.</t>
  </si>
  <si>
    <r>
      <rPr>
        <b/>
        <sz val="11"/>
        <color rgb="FFFF0000"/>
        <rFont val="Calibri"/>
        <family val="2"/>
      </rPr>
      <t>Heidi Del Castillo
Alex Cabarcas</t>
    </r>
    <r>
      <rPr>
        <sz val="11"/>
        <color rgb="FF003366"/>
        <rFont val="Calibri"/>
        <family val="2"/>
      </rPr>
      <t xml:space="preserve">
Farid Hurtado
Livis Barrios
Marlene Ruiz
Maria Cecilia Aroca
Edna jimenez
José Luis Arroyo
Laury Meza
Brianda Campo
Alfonso Rangel</t>
    </r>
  </si>
  <si>
    <t>(2) Asistencia técnica en IE Pedro Romero, en ejercicio de construcción colectiva transversal, articulando las dimensiones de la cátedra de estudios afrocolombianos, como escenarios de  apropiación, retroalimentación y validación de insumos etnopedagógicos para los lineamientos curriculares de la  CEA.  En ese mismo sentido, avances en instituciones etnoeducativas del contexto urbano, termino de un enfoque de proyecto étnico curricular afrocolombiano (PEAC). Además  de la ruta etnopedagógica en  IE Mercedes Abrego, con equipo de docentes, en donde ambientamos  la comunidad de aprendizaje</t>
  </si>
  <si>
    <t>(3) Actividades Decenio afro en la Escuela, fechas conmemorativas afrodescendientes, jornadas etnopedagógicas denotando las dimensiones de la  cátedra de estudios afrocolombianos y aspectos pedagógicos, orientado en  la discriminación racial</t>
  </si>
  <si>
    <t>Con el programa de gobernabilidad regional- USAID, se realizó la formación y acompañamiento a docentes, a fin de generar cambios en sus prácticas pedagógicas, a través de un ciclo virtual de formación,  relacionada con las competencias digitales. La población asistida fue de 239 docentes vinculados a 65 Instituciones Educativas Oficiales. De los cuales 159  docentes, cumplieron con el programa de formación. Listado de inscritos , fotografias</t>
  </si>
  <si>
    <t>Fortalecimiento de las competencias comunicativas, pedagógicas, de trabajo colaborativo e innovación de los docentes de IEO preescolar, básica y media en el marco de la enseñanza de inglés a través de asistencias técnicas lideradas por el programa nacional de Bilingüismo.
Construcción base de datos de docentes de inglés interesados en participar en micro formaciones sobre gestión institucional de Bilingüismo.
Participación Taller institucional del Bilingüismo 45 Docentes y Directivos Docentes
Diseño de estrategias de divulgación y formación para apoyar propuestas del programa de Bilingüismo de MinEducación como: ECOKIDS/ECOTEENS con emisoras locales e institucionales de la ciudad, se envió oficio a la emisora de la Policia nacional haciendo solicitud del espacio para pasar las cuñas.
Diagnóstico de la infraestructura tecnológica con las que cuentan las IEO Focalizadas para el desarrollo del programa de formación Bilingüe mediado por TICs
Mesa de trabajo con rectores del programa colegios amigos del turismo con el fin de fortalecer el eje de multilingüismo que es una de sus líneas de acción.
Mesa de trabajo con docentes de inglés con el fin de orientar las capacitaciones y el diseño del programa de formación Bilingüe.
Seguimiento al aplicativo be the (1) challenge con el fin de que los docentes y estudiantes complementen los procesos formativos en inglés. 
Participación de docentes destacados en reunión con el MIN educación y el british council- consejo británico con el fin de construir propuesta para la capacitación en enseñanza de idiomas.
Se construye el documento de especificaciones técnicas para el área de bilingüismo con el fin de adelantar el proceso de contratación e implementación del programa de formación Bilingüe mediado por las TICs
Reuniones con posibles proveedores y oferentes para la implementación del programa de formación Bilingüe mediado por las TICs</t>
  </si>
  <si>
    <t xml:space="preserve">En relación a la segunda actividad “Formar docentes en saberes pedagógicos, disciplinares y reflexivos”, el 15 de enero se aprobó ante la JUDI las líneas de formación docente (Acta N° 6). Posteriormente, el 15 de febrero se socializó ante las Universidades Acreditadas en Alta Calidad invitadas por el Ministerio de Educación Nacional, el proyecto de formación posgradual de la Secretaría de Educación de Cartagena de acuerdo con lo definido en el Plan Territorial de Formación Docente y la adhesión al convenio 261 de 2019 entre MEN e ICETEX. 
Cabe mencionar que el 5 de mayo fue enviado al MEN el Plan Territorial de Formación Docente para su revisión y retroalimentación. Posterior a ello, se recibió el documento con observaciones que fueron ampliadas a través de una asistencia técnica. Actualmente, se encuentra en proceso de ajustes a fin de enviar nuevamente para su publicación por parte del MEN. 
En los meses de marzo y abril los miembros del Comité Territorial de Formación Docente, revisaron en un consolidado de Excel las cartas de intención de las ocho (8) universidades que presentaron su oferta de programas relacionados con las líneas de formación definidas, para su aprobación. Seguidamente, este informe se envió al MEN para su revisión y retroalimentación orientada precisamente frente a los costos - de tal manera que este fuera otro factor determinante para la toma de decisión de las Universidades que acompañarían el proceso de formación a fin de alcanzar un número alto de docentes formados tanto a nivel de especializaciones y maestrías.  
Durante este proceso, se hizo una convocatoria pública entre el 24 de marzo al 02 de abril para que los docentes y directivos docentes postularan el nombre que tendrían las BECAS. Revisado el proceso, la Alcaldía de Cartagena emitió el Decreto n° 0622 del 15 de junio por medio del cual las BECAS que se conceden en formación avanzada a nivel posgradual para los directivos docentes y docentes vinculados en propiedad se denominan:  OLGA DEL CARMEN VILLEGAS ROBLES. 
Cabe mencionar que paralelo a ello, se avanzaba frente al lanzamiento de la convocatoria, esta siguió su curso de acuerdo con las orientaciones recibidas por el MEN: (i) Definición de las Universidades y Programas atendiendo a las líneas de formación y costos, (ii) Definición del calendario, (iii) Estructuración del documento de la convocatoria, (iv) Presentación ante el comité para su aprobación, (v) Declaración pública de la convocatoria a partir del acto administrativo resolución n° 3400 el 11 de junio, (vi) Lanzamiento de la convocatoria pública a través del ICETEX el 16 de junio, (vii) Publicación en la página web de la secretaría de educación, redes sociales, prensa y grupos de whatsapp de rectores, coordinadores y maestros de las diferentes disciplinas de formación. 
</t>
  </si>
  <si>
    <t>1.  Se realiza la actualización del formato GEDCE02 - F008  ACTA DE COMPAÑAMIENTO PRESENCIAL- VIRTUAL    2. Se realiza acompañamiento a las Instituciones Educativas en lo concerniente a la planeación e implementación de los Planes de Regreso a Clases.   3. se trabaja en el diseño de la matriz de seguimiento a las asistencias técnicas, un instrumento que tendrá como objetivo realizar la verificación del cumplimiento de lo planeado en cada proyecto.   4. Se diseña el formato de CRONOGRAMA DE ACTIVIADES E HITOS DE LA DIRECCIÓN DE CALIDAD EDUCATIVA, un instrumento de planeación que eliminaría las agendas trimestrales, y alimentaria las agendas diarias.
REVISIÓN PLANES DE REGRESO A CLASES
Se realizó revisión  de  los planes de regreso a clases del año escolar 2021 (planes de mejoramiento) de 32 Instituciones Educativas Oficiales y se hizo proceso de retroalimentación con las Instituciones. Así mismo se realizó proceso de asistencia técnica y visita para asesoría en bioseguridad para su adecuada implementación. Se adjuntan documentos de soporte.</t>
  </si>
  <si>
    <t xml:space="preserve"> Se realizaron mesas de trabajo de articulación con UNALDES y las IEO focalizadas con quienes se socializó el PAM.       con el apoyo de los aliados: TERPEL, CORPOEDUCACIÓN, TRASOS y  NUTRESA ofreciendo acompañamiento a las IEO en los procesos de mejoramiento de la gestión escolar con los proyectos LEM (Líder en Mi); ADL (Alegría de letras); DEC (Diseña el Cambio) y las asesorías en el tema de los planes de regreso a clases</t>
  </si>
  <si>
    <t>Se esta en el proceso de contratación del personal para acompañar los planes de trabajo de los estamentos de las Instituciones Educativas to in situ o con cada una de las instituciones actividades que no fueron posible por el paro nacional que estuvo desde abril hasta junio.</t>
  </si>
  <si>
    <t xml:space="preserve">Orientaciones para la conformación del Gobierno Escolar en los términos de ley.
Se dio inicio al proceso de fortalecimiento a los estamentos del gobierno escolar, con el acompañamiento con el preoceso formativo a los Personeros estudiantiles en alianza con Personería distrital, Escuela de gobierno, secretaria de Participación, y DADIS, en la jornada participaron 35 IEO. 
Se realizó asistencia técnica con las IEO focalizadas, para el fortalecimiento del proceso con los padres y madres de Familia, el marco legal que sustenta la participación de los padres y el  acompañamiento de la institución frente a su rol, las instituciones participante fueron 5 Liceo de Bolívar, Ambientalista Cartagena de indias, Escuelas Profesionales Salesianas, Santa Ana, Fernando de la Vega (para esta fecha nos encontrábamos en paro nacional  Mayo 25 de 2021) </t>
  </si>
  <si>
    <t xml:space="preserve">Luego de sendas devoluciones y observaciones, se decide elaborar de manera colectiva entre Calidad Educativa y la Subdirección Técnica de Contratación Legal – una mesa de trabajo para tener algunas consideraciones de tipo legal y poder viabilizar la ejecución del FED – que lleva dos reprogramaciones, así: 
Primera fecha tentativa: 13 y 14 /05/2021 
Segunda fecha tentativa: Junio 24 y 25/2021 
Tercera fecha tentativa: Julio 15 y 16/2021 </t>
  </si>
  <si>
    <t>De está solicitud de trámite de contratación para el desarrollo del FED tenemos la siguiente trazabilidad, fecha tentativa por Olga Elvira Acosta: mayo 13 y 14 de 2021. 
Fecha de solicitud: primera vez año 2021 – 09/04/2021
Estudio previo: primera vez año 2021 – 09/04/2021 
Devolución por observaciones del FED – 19/04/2021 
Piden modelo Estudio de Oportunidad FED anteriores – 19/04/2021
Devolución con observaciones de Contratación – 03/05/2021
Respuesta a observaciones para el FED – 03/05/2021
Elaboración de un Manual para desarrollar FOROS - 8/05/2021
Devolución con observaciones de Contratación – 03/05/2021
Otras consideraciones para el FED – 8/05/2021
Propuestas recibidas FED – 05/05/2021 
Presentación FED – versión Word y ppt – 05/05/2021 
Descripción FED + Consideraciones – 05/05/2021
Especificaciones técnicas según modelo – 05/06/2021 
Especificaciones corregidas más desagregado – 09/05/2021
Correcciones para mesa técnica del FED – 10/06/2021 
Mesa Técnica Unidad de Contratación y CE – 11/06/2021</t>
  </si>
  <si>
    <t>105 Instituciones Educativas Oficiales con programa de promoción, formación, prevención y protección de los derechos humanos de las mujeres, para vivir una vida libre de violencias dirigido a niñas, niños y jóvenes</t>
  </si>
  <si>
    <t>Talleres de formación con docentes, estudiantes y padres/madres de familia sobre prevención de violencias basadas en género, derechos humanos y construcción de ciudadanías</t>
  </si>
  <si>
    <t>Elaboración, edición y publicación de cartilla pedagógicas sobre derechos de las mujeres y las niñas.</t>
  </si>
  <si>
    <t>Jornadas pedagógicas con docentes para incorporar cambios en el currículo, planes de áreas y planes de clases.</t>
  </si>
  <si>
    <t>Jornadas culturales, artísticas y recreativas con contenidos de derechos humanos y prevención de las violencias basadas en género.</t>
  </si>
  <si>
    <t>N° de  Instituciones Educativas Oficiales con programa de promoción, formación, prevención y protección de los derechos humanos de las mujeres, para vivir una vida libre de violencias dirigido a niñas, niños y jóvenes</t>
  </si>
  <si>
    <t>Eilin Medina 
Rubiela Valderrama</t>
  </si>
  <si>
    <t xml:space="preserve">1 Mesa de trabajo con Asesoría personalizada desde el principio del proyecto con contratación para que se marque un rumbo claro y se eviten respuestas parciales que demoran el proceso.Profesionales contratados  acompañando desde principio de año  la estructuración del proyecto para poder avanzar con mayor rapidez.
2. definir una ruta que sea ágil, en el trámite para la suscripción de convenios, con entidades o programas del gobierno nacional.
3, Mayor celeridad en los procesos de contratación, indicaciones de los protocolos o procedimientos institucionales relacionados con los tramites de convenios, contratos que potencialicen el accionar de estrategias de fortalecimiento de los proyectos de la División de Calidad Educativa.
Se necesita desde los aspectos legales, se tengan unas mínimas competencias sobre lo contenido en la  Ley General de Educación o Ley 115 de febrero 8 de 1994, su artículo 5º. Que reglamenta los fines de la educación destacando entre otros aspectos: La formación en el respecto a la vida y a los demás derechos humanos, a la paz, a los principios democráticos, de convivencia, pluralismo, justicia, solidaridad y equidad, así como en el ejercicio de la tolerancia y de la libertad; la formación para facilitar la participación de todos en las decisiones que los afectan en la vida económica, política, administrativa y cultural de la Nación, la adquisición de una conciencia para la conservación, protección y mejoramiento del medio ambiente.
</t>
  </si>
  <si>
    <t>1 Mesa de trabajo con Asesoría personalizada desde el principio del proyecto con contratación para que se marque un rumbo claro y se eviten respuestas parciales que demoran el proceso.Profesionales contratados  acompañando desde principio de año  la estructuración del proyecto para poder avanzar con mayor rapidez.
2. definir una ruta que sea ágil, en el trámite para la suscripción de convenios, con entidades o programas del gobierno nacional.
3, Mayor celeridad en los procesos de contratación, indicaciones de los protocolos o procedimientos institucionales relacionados con los tramites de convenios, contratos que potencialicen el accionar de estrategias de fortalecimiento de los proyectos de la División de Calidad Educativa.
Se necesita desde los aspectos legales, se tengan unas mínimas competencias sobre lo contenido en la  Ley General de Educación o Ley 115 de febrero 8 de 1994, su artículo 5º. Que reglamenta los fines de la educación destacando entre otros aspectos: La formación en el respecto a la vida y a los demás derechos humanos, a la paz, a los principios democráticos, de convivencia, pluralismo, justicia, solidaridad y equidad, así como en el ejercicio de la tolerancia y de la libertad; la formación para facilitar la participación de todos en las decisiones que los afectan en la vida económica, política, administrativa y cultural de la Nación, la adquisición de una conciencia para la conservación, protección y mejoramiento del medio ambient</t>
  </si>
  <si>
    <t xml:space="preserve">1, Propiciar mesas de trabajo conjuntas con los procesos de apoyo para optimizar la ejecución y cumplimiento de las metas de los procesos misionales.
2,Dar respuestas oportunas a las solicitudes de contratación
</t>
  </si>
  <si>
    <t xml:space="preserve">se logró culminar en un 100%. Corresponde a una matriz de seguimiento, que consiste en agrupar el histórico de los resultados de las pruebas Saber 11 de los últimos tres (3) años de cada una de las Instituciones Educativas en la ciudad de Cartagena, teniendo en cuenta todas las Unaldes, con el fin de hacer comparativos que permitan identificar las mejoras o en su defecto las disminuciones tanto del promedio de los resultados globales de cada Institución, como también los resultados obtenidos en cada uno de los módulos de las competencias evaluadas. </t>
  </si>
  <si>
    <t xml:space="preserve">● Plan Nacional de Lectura y Escritura – MEN, “Leer Es Mi Cuento”; Proyecto: “Vive Tu Biblioteca Escolar”.
Uno de sus propósitos está relacionado con el fortalecimiento de las bibliotecas escolares, los programas de formación de docentes y mediadores de lectura (Bibliotecarios Escolares). Beneficiándose 69 Sedes Educativas de Instituciones Educativas; con la entrega de colecciones bibliográficas, 62 títulos para un total de 4.278 para el fortalecimiento de acervo Librario de las Bibliotecas Escolares. 
1,. Programa: Maletines Viajeros. Aliado: Corporación Luís Eduardo Nieto Arteta de la Ciudad de Barranquilla-Biblioteca Piloto del Caribe.: Su principal objetivo gira en torno al fomento de la lectura llevando libros y actividades asociadas a la lectura, a colegios del sector oficial que por su condición socioeconómica o físicas no cuentan con una biblioteca. Sus beneficiarios, corresponden a 24 Sedes Educativas, 35 Docentes y 15 Bibliotecarios Escolares de Instituciones Educativas .               
2. Programa: Aventura de letras. Aliado: Fundación Terpel –Corpoeducación-Fundalectura: 
programa de dotación y fortalecimiento de bibliotecas escolares, creado y liderado por la Fundación Terpel.
beneficia a 6 IEO.
3. Programa: El Líder en Mí. Aliado: Fundación Terpel:  cuyo objetivo es formar a un equipo de directivos docentes y docentes de instituciones educativas oficiales en los siete (7) hábitos de Covey e implementarlos de manera transversal en los currículos de las Instituciones Educativas. De tal manera que sean beneficiadas 10 Instituciones Educativas Oficiales.
4. Docentes de las Instituciones Educativas adscrita a diferentes Proyectos para dar continuidad al Plan de Acción 2021. 
● Radialitas, 116 Docentes
● Maletines Viajeros: 50 entre Docentes y Bibliotecarios Escolares.
● Plan Distrital de Lectura, Escritura y Oralidad- “ESPALEER”, 32 Docentes.
● Lengua Castellana: 34 Docentes.
● Bibliotecarios Escolares: 59.
● Coordinadores: 160
</t>
  </si>
  <si>
    <t xml:space="preserve">1.Jornada de capacitación de Transición de PEI a PEC y asistencia técnica a seis (6) - (I.E Arroyo de Piedra, I.E Domingo Benkos Bioho de Bocachica, Santa Cruz del Islote, Institución Etnoeducativa de Santa Ana y Puerto Rey)
2.  Informe de revisión y retroalimentación del PEI y las recomendaciones para tránsito, a sies (6)IE: (I.E Puerto Rey, I.E de Arroyo de Piedra, I.E Santa Cruz de Islote, Institución Etnoeducativa de Santa Ana, Institución Educativa de Tierra Baja, Institución Etnoeducativa Domingo Benkos Bioho). Cumpliendo así con total de las asignadas al área rural corregimiento e insular.    
3. Acompañamiento Insitu a una (1), (I.E de Santa Cruz del Islote                     </t>
  </si>
  <si>
    <t xml:space="preserve">1.  Construcción colectiva de lineamientos curriculares para la cátedra de estudios afrocolombianos, con actividades interculturales y de diversidad lingüística (Lengua criolla palenquera). </t>
  </si>
  <si>
    <t>Avances en aspectos, en etnoeducación, contexto de diáspora palenquera en Cartagena, “Minino a chitia ku m kombilesa suto”, en las IE Antonia Santos, IE Ana María Vélez de Trujillo, IE Pedro Romero, con procesos PEAC identificados, con aportes insumos temáticos concerniente en el estudio, uso y aprendizaje de la lengua criolla palenquera. Tal como lo dispone la Ley 1381 de 2010, de Lenguas Nativas y Criollas, y el Acuerdo Distrital 012 de 2012, que contempla “El Fortalecimiento, uso y difusión de la Lengua Criolla palenquera”, en instituciones educativas ubicadas en barrios y sectores habitados por población descendiente de la diáspora palenquera del Distrito de Cartagena.</t>
  </si>
  <si>
    <r>
      <rPr>
        <b/>
        <sz val="11"/>
        <color theme="1"/>
        <rFont val="Calibri"/>
        <family val="2"/>
      </rPr>
      <t>A.</t>
    </r>
    <r>
      <rPr>
        <sz val="11"/>
        <color theme="1"/>
        <rFont val="Calibri"/>
        <family val="2"/>
      </rPr>
      <t xml:space="preserve">  Tres (3) Actividades Decenio afro en la Escuela, fechas conmemorativas afrodescendientes, jornadas etnopedagógicas denotando las dimensiones de la cátedra de estudios afrocolombianos y aspectos pedagógicos, orientado en la discriminación racial.
</t>
    </r>
    <r>
      <rPr>
        <b/>
        <sz val="11"/>
        <color theme="1"/>
        <rFont val="Calibri"/>
        <family val="2"/>
      </rPr>
      <t>B.</t>
    </r>
    <r>
      <rPr>
        <sz val="11"/>
        <color theme="1"/>
        <rFont val="Calibri"/>
        <family val="2"/>
      </rPr>
      <t xml:space="preserve">  Avances en un ejercicio de construcción colectiva transversal, articulando las dimensiones de la cátedra de estudios afrocolombianos, como escenarios de apropiación, retroalimentación y validación de insumos etnopedagógicos para los lineamientos curriculares de la CEA. En ese mismo sentido, avances en instituciones etnoeducativas del contexto urbano, termino de un enfoque de proyecto étnico curricular afrocolombiano (PEAC). Además de una ruta etnopedagógica con equipo de docentes, en donde ambientamos la comunidad de aprendizaje, para un mapeo identitario que permita identificar a los estudiantes que se autoreconozcan como afrodescendientes, palenqueros o de otras etnias la catedra CEA en la interculturalidad y diversidad lingüística.
</t>
    </r>
    <r>
      <rPr>
        <b/>
        <sz val="11"/>
        <color theme="1"/>
        <rFont val="Calibri"/>
        <family val="2"/>
      </rPr>
      <t>C.</t>
    </r>
    <r>
      <rPr>
        <sz val="11"/>
        <color theme="1"/>
        <rFont val="Calibri"/>
        <family val="2"/>
      </rPr>
      <t xml:space="preserve">  Decenio Afro en la Escuela, desde la cátedra de estudios afrocolombianos, en visualización de una Educación Antirracista, avanzamos en la campaña “La Escuela sin racismo, sin discriminación racial”, con la utilización de folletos, los conversatorios virtuales realizadas, tendientes a promover acciones demostrativas, contra el racismo, la discriminación, que sirvan como herramientas de educación a las distintas generaciones.</t>
    </r>
  </si>
  <si>
    <t xml:space="preserve">Catorce (14) Interacciones con actores educativos (docentes, directivos) para la construcción colectiva de orientaciones y lineamientos curriculares para la cátedra de estudios afrocolombianos; retroalimentación, apropiación de insumos etnopedagógicos, acorde con procesos etnopedagógicos en contextos urbanos. </t>
  </si>
  <si>
    <t xml:space="preserve"> Asistencia técnica presencial sobre la temática: "Uso de resultados de pruebas saber, ajustes transitorios del SIEE y gestión académica y curricular en tiempos de alternancia" mediante circular 41. La asistencia estuvo liderada por el Ministerio de Educación Nacional y se desarrolló los días 9 y 10 de marzo, en el auditorio de la IE CASD Manuela Beltrán. Se contó con la participación de 21 instituciones focalizadas.</t>
  </si>
  <si>
    <t>1,  Se solicita a la totalidad de las 105 IEO las herramientas de gestión escolar, a través de la circular 010 de enero 27 de 2021 y se elabora lista de chequeo de entrega.
 2.Acompañamiento y asistencia técnica a 39 instituciones educativas del Distrito en la estructuración e implementación de protocolos de bioseguridad en las escuelas.</t>
  </si>
  <si>
    <t xml:space="preserve">convocatoria pública entre el 24 de marzo al 02 de abril para que los docentes y directivos docentes postularan el nombre que tendrían las BECAS. Revisado el proceso, la Alcaldía de Cartagena emitió el Decreto n° 0622 del 15 de junio por medio del cual las BECAS que se conceden en formación avanzada a nivel posgradual para los directivos docentes y docentes vinculados en propiedad se denominan:  OLGA DEL CARMEN VILLEGAS ROBLES. </t>
  </si>
  <si>
    <t xml:space="preserve">Las siete (7) IEO focalizadas han estado participando de mesas de trabajo y recibiendo asistencia técnica por parte del Ministerio de Educación Nacional y la Secretaria de Educación Distrital relacionada con el proceso de formación Bilingüe. </t>
  </si>
  <si>
    <r>
      <t>●</t>
    </r>
    <r>
      <rPr>
        <sz val="7"/>
        <color theme="1"/>
        <rFont val="Times New Roman"/>
        <family val="1"/>
      </rPr>
      <t xml:space="preserve">        </t>
    </r>
    <r>
      <rPr>
        <sz val="12"/>
        <color theme="1"/>
        <rFont val="Calibri"/>
        <family val="2"/>
      </rPr>
      <t>Conmemoraciones de fechas significativas relacionadas con el cronograma ambiental, que dinamiza procesos de movilización de la comunidad educativa entorno a buenas prácticas ambientales relacionadas con la protección, defensa y conservación del medio ambiente.</t>
    </r>
  </si>
  <si>
    <r>
      <t>●</t>
    </r>
    <r>
      <rPr>
        <sz val="7"/>
        <color theme="1"/>
        <rFont val="Times New Roman"/>
        <family val="1"/>
      </rPr>
      <t xml:space="preserve">        </t>
    </r>
    <r>
      <rPr>
        <sz val="12"/>
        <color theme="1"/>
        <rFont val="Calibri"/>
        <family val="2"/>
      </rPr>
      <t>Concertación con aliados Establecimiento Público Ambiental EPA, Colectivo de Transformación Social Traso, Policía Ambiental Metropolitana de Cartagena y CARDIQUE para la asistencia técnica y fortalecimiento de PRAES.</t>
    </r>
  </si>
  <si>
    <t xml:space="preserve">● Elaboración y acciones relacionadas con el trámite ante la oficina de contratación de las especificaciones técnicas relacionadas con: ESPECICIFICACIONES TÉCNICAS DEL PROYECTO AMBIENTAL ESCOLAR (PRAE), PROYECTO PEDAGOGICO TRANSVERSAL DEL PROGRAMA PARTICIPACION, DEMOCRACIA Y AUTONOMIA DE LA LINEA ESTRATEGIA CULTURA DE LA FORMACION DEL PLAN DE DESARROLLO SALVEMOS JUNTOS A CARTAGENA 2020-2023 (ACTUALMENTE ESTAN EN REVISION EN CONTRATACION).
● Envió de solicitudes de cotización (estudio de mercado).
● Recepción y análisis de cotizaciones enviadas por oferentes.
</t>
  </si>
  <si>
    <t xml:space="preserve">En este primer semestre se está en el proceso de conformación de los órganos del Gobierno Escolar y del Comité de convivencia, para adelantar la asistencia técnica para la elaboración y revisión de sus planes de acción.
Iniciando el semestre de expidieron a través de circular N 015 de fecha 01 de febrero de 2021, las orientaciones para la conformación del Gobierno Escolar en los términos de ley, con el fin de que las instituciones educativas constituyan los estamentos correspondientes y lo realicen en las fechas indicadas. Se inicia el proceso de acompañamiento a los Personeros Estudiantiles en coordinación con la Personería Distrital y otras entidades como Escuela de gobierno, Secretaria de Participación y el Dadis. Las elecciones a Personeros Estudiantiles se realizaron el 05 de marzo y 15 de marzo tuvieron su jornada de posesión con la Personera distrital Dra. Carmen de Caro.
</t>
  </si>
  <si>
    <t xml:space="preserve">Se definen los aspectos técnicos, para adelantar la contratación del proyecto “Formación, prevención y protección de los derechos humanos de las mujeres, las niñas, niños y adolescentes, para vivir una vida libre de violencias, dirigido a 35 instituciones educativas oficiales del distrito de Cartagena”.
En coordinación con los equipos de las Unaldes, se desarrollan los criterios de selección y se escogen las 35 I.E en las que se ejecutará el proyecto en 2021.
Se realiza una reunión con 4 entidades con capacidad de desarrollar el proyecto, se socializan los objetivos y se les solicita cotizar las actividades.
Se envía la carta de invitación a cotizar a seis (6) entidades, con el fin de tener la información para el estudio de mercado.
Con esta información, además la definición del equipo de trabajo con que debe contar el contratista,  la descripción de la necesidad,  obligaciones, presupuesto y propuestas recibidas, se proyecta y envían junto con la Solicitud de contratación a la oficina de contratación, el día 18 de marzo.  El día 30 de marzo la oficina de contratación, solicita ajustes que son enviados por la oficina de calidad educativa el mismo día.
</t>
  </si>
  <si>
    <t xml:space="preserve">Se realizó el primer Comité Distrital de Convivencia Escolar en el cual se dieron las orientaciones para el acompañamiento a las instituciones educativas en temas de convivencia y en el fortalecimiento de sus comités escolares.
Se dio continuidad a la alianza establecida con fundación social, que dentro de su acompañamiento le realiza fortalecimiento a las Instituciones educativas en el tema de convivencia y los comités escolares atendiendo a las IEO  ubicadas en las  UCG 6, en estos momentos 12 IEO  participan del proceso.
De igual manera con la organización Opción Legal con ACNUR, también se están fortaleciendo a los docentes y a los comités escolares en los protocolos que deben ser incluidos en los manuales de convivencia, 20 IEO acompañadas por este proceso.
Se dio inicio al proceso de fortalecimiento  de los comités de convivencia escolar a través de alianza establecida con la Fiscalía seccional de Bolívar en el marco del Direccionamiento Estratégico 2020-2024 “Resultados en las calles y en los territorios” del Fiscal General de la Nación, se realizó acompañamiento a los comités de convivencia escolar de las instituciones educativas de la Unalde Country, de las focalizadas asistieron 7 IEO las cuales fueron  San Juan de Damasco, María auxiliadora, Manuela Beltrán, Soledad Román de Núñez, Fernando de la Vega, Nuevo Bosque, Fernández Baena.
Se realizó la segunda jornada con la participación de la Unalde Santa Rita en la cual participaron 8 IEO las cuales son Ana María Vélez de Trujillo, I.E Liceo de Bolívar, Antonia Santos, La Milagrosa, Escuelas Profesionales Salesianas, Corazón de María, Colegio Naval de Crespo, Santa María, para un total de 15 IEO acompañadas en el primer semestre (para la segunda jornada no encontrábamos en paro nacional 26 de mayo de 2021).
En alianza con CIPS – MEN, se da inicio al proceso de acompañamiento al ente territorial con formación a docentes orientadores que busca Fortalecer a 40 docentes de las IEO del distrito e implementación del Sistema Único de Información para la convivencia SIUCE con todos los colegios del distrito incluyendo los privados.
</t>
  </si>
  <si>
    <t xml:space="preserve"> suscribió y legalizó convenio interadministrativo con Computadores para Educar para la adquisición de 3 laboratorios STEAM. Se anexa contrato electrónico y RP</t>
  </si>
  <si>
    <t xml:space="preserve">En relación a la segunda actividad “Formar docentes en saberes pedagógicos, disciplinares y reflexivos”, el 15 de enero se aprobó ante la JUDI las líneas de formación docente (Acta N° 6). Posteriormente, el 15 de febrero se socializó ante las Universidades Acreditadas en Alta Calidad invitadas por el Ministerio de Educación Nacional, el proyecto de formación posgradual de la Secretaría de Educación de Cartagena de acuerdo con lo definido en el Plan Territorial de Formación Docente y la adhesión al convenio 261 de 2019 entre MEN e ICETEX. 
Cabe mencionar que el 5 de mayo fue enviado al MEN el Plan Territorial de Formación Docente para su revisión y retroalimentación. Posterior a ello, se recibió el documento con observaciones que fueron ampliadas a través de una asistencia técnica. Actualmente, se encuentra en proceso de ajustes a fin de enviar nuevamente para su publicación por parte del MEN. 
En los meses de marzo y abril los miembros del Comité Territorial de Formación Docente, revisaron en un consolidado de Excel las cartas de intención de las ocho (8) universidades que presentaron su oferta de programas relacionados con las líneas de formación definidas, para su aprobación. Seguidamente, este informe se envió al MEN para su revisión y retroalimentación orientada precisamente frente a los costos - de tal manera que este fuera otro factor determinante para la toma de decisión de las Universidades que acompañarían el proceso de formación a fin de alcanzar un número alto de docentes formados tanto a nivel de especializaciones y maestrías.  
Durante este proceso, se hizo una convocatoria pública entre el 24 de marzo al 02 de abril para que los docentes y directivos docentes postularan el nombre que tendrían las BECAS. Revisado el proceso, la Alcaldía de Cartagena emitió el Decreto n° 0622 del 15 de junio por medio del cual las BECAS que se conceden en formación avanzada a nivel posgradual para los directivos docentes y docentes vinculados en propiedad se denominan:  OLGA DEL CARMEN VILLEGAS ROBLES. 
Cabe mencionar que paralelo a ello, se avanzaba frente al lanzamiento de la convocatoria, esta siguió su curso de acuerdo con las orientaciones recibidas por el MEN: (i) Definición de las Universidades y Programas atendiendo a las líneas de formación y costos, (ii) Definición del calendario, (iii) Estructuración del documento de la convocatoria, (iv) Presentación ante el comité para su aprobación, (v) Declaración pública de la convocatoria a partir del acto administrativo resolución n° 3400 el 11 de junio, (vi) Lanzamiento de la convocatoria pública a través del ICETEX el 16 de junio, (vii) Publicación en la página web de la secretaría de educación, redes sociales, prensa y grupos de whatsapp de rectores, coordinadores y maestros de las diferentes disciplinas de formación. 
</t>
  </si>
  <si>
    <t>3. Presentación anual – movilidad para los eventos públicos.  
Implementación de nuevos centros orquestales y bandas de paz en IEO
1. Dotación de instrumentos y vestuario. Nuevas IEO y reposición por deterioro 
2. Culminar el cuatrienio con mínimo 60EE con la implementación de centros orquestales y BP
Fortalecimiento del Festival Estudiantil JGU y del Desfile en homenaje a los Héroes de la independencia.  
1. Sistematización de la experiencia FEJGU 
2. Documentar y robustecer la propuesta del Desfile Estudiantil públicos y privados.
Generar el Gran Cabildo Estudiantil como una apuesta cultural del sector educativo.
Se da la apropiación a través de un CD para la Unidad Ejecutora Educación: 
•        Documento CDP – 116 DE MAYO 19 DE 2021 por valor de $579.000. 000.oo 
Desde esa fecha se inician los trámites respectivos para consolidar las propuestas pedagógicas pendientes por robustecer y concurrir financieramente como lo expresa la Ley General de Educación y el PDD Salvemos Juntos a Cartagena – año #1.        
Semana de la Cartageneidad , se define que no hay TIEMPO ni coinciden las modalidades de lo que se espera técnicamente con la propuesta de contratar, para conmemorar con el espectáculo: Sabrosura que a nivel local desarrolla una creación artística para ese tema de identidad, apropiación del sentimiento e imaginario colectivo de ser Cartegenero – CANCELADO – 2 meses agotados sin éxito. 
2.        Solicitud de Trámite de Resoluciones de Transferencia directa a IEO para fortalecimiento a; a.) Instrucción musical a los 26 IEO con proyectos bandas de Paz; b.) Fortalecimiento a Centro orquestales; c.) Dotación Proyecto Banda de Paz. FECHA: MAYO 23/2021 última de las cuatro revisiones de todos, (tres proyectos corregidos, explicados, revisados virtual y físicamente con el Dr. Jhon Rodríguez – con Vo.Bo. Legal – Mayo 23/2021 quien solicita mesa técnica presencial para corrección de todos los borradores del proyecto de Resolución, quedando así: 
Solicitudes de trámite de Resolución – proyectadas – lunes 24/05/2021 
VoBo Legal (Jhon) Mesa técnica presencial – martes 2/06/2021 
Seguimiento a proyectos de resolución VoBo SED – miércoles 9/06/2021
Seguimiento Vo.Bo. SED – revisión con PPT viernes 11/06/2021 
Cada día de cada semana voy a la oficina pero nuestra SED (e ) ocupada
Los tres proyectos de Resolución esperan desde 11/06/2021 un VoBo</t>
  </si>
  <si>
    <t xml:space="preserve">Proyecto Pedagógico Transversal - Planes Escolares de Gestión Integral de Riesgo. PEGIR
Concertación y desarrollo de acciones de capacitación y asistencia técnica a 25 IEO mediante el Programa de Gobernabilidad Regional RGA- a través de la Agencia de los Estados Unidos para el Desarrollo USAID- Matriz de identificación de Riesgos Psicosociales.
● Articulación SED- Colectivo de Transformación Social TRASO y Oficina de Gestión de Riesgo para la coordinación de las estrategias de fortalecimientos de PEGIR en IEO focalizadas y de cobertura del aliado TRASO (3 focalizadas por el colectivo), 15 IEO correspondiente a la meta y 22 IEO- acompañamiento al proyecto de capacitación docentes en PEGIR.
● Coordinación de estrategias de desarrollo del Convenio de Capacitación a 100 docentes en PEGIR- TRASO-UNISINU, incluye la cobertura de 30 IEO.
Proyecto Pedagógico Transversal - EMPRENDIMIENTO ESCOLAR
● Reunión de articulación con el Centro Agroempresarial y Minero SENA-Regional Bolívar para coordinar de acompañamiento a procesos de asistencia técnica y fortalecimiento de Instituciones Educativas Oficiales en Cultura del Emprendimiento- y análisis de la propuesta de establecimiento de un convenio relacionado con Catedra de Emprendimiento.
Proyecto Pedagógico Transversal - (GOBIERNO ESCOLAR)- ESCUELA DE FAMILIA
● Asistencia técnica a 6 IEO relacionadas con el Programa de Escuela de Familia.
● Lanzamiento de PRAES Significativos con un aforo de 207 participantes.
● Documento diagnóstico guía en la definición de líneas de acción para PRAE para su fortalecimiento y soporte en la definición de las especificaciones técnica desde el sentir de las IEO.
● 61 asistencias técnicas a IEO soportada en el formato cualitativo aplicado en el evento de lanzamiento PRAE.
● Construcción de un plan de acción para los PRAES, concertado y contextualizado desde la mirada de 61 IEO.
● Articulación con el EPA desde la subdirección de investigación y educación para el fortalecimiento del servicio social obligatorio estudiantil desde la elaboración de proyectos de investigación desde los PRAE.
● La identificación de PRAES Sostenibles a partir de las experiencias de capacitación y asistencias técnicas del Bootcamp alianza EPA- SENA.
● Trabajo articulado con el CIDEA Departamental en la construcción de procesos relacionados con la política ambiental local y regional.
● Asistencia técnica a 25IEO relacionada con PEGIR desde las orientaciones de la Matriz de Riesgos Psicosociales Programa de Gobernabilidad Regional de USAID.
● Concertación de un trabajo articulado SED, Colectivo de Transformación Social TRASO, 
UNISINU para la capacitación de 100 docentes de 30IEO en PEGIR, con acompañamiento de la oficina de gestión de riesgo de la Alcaldía Mayor de Cartagena.
● Posibilidad de Establecer un convenio con el SENA relacionado al fortalecimiento de la Catedra de Emprendimiento.
</t>
  </si>
  <si>
    <t>Teniendo en cuenta que el proyecto tenía un presupuesto inferior a la necesidad real, se procede a realizar la actualización del proyecto, ajustando las actividades y presupuesto, así como el proyecto de Fortalecimiento de la Educación Integral en las IEO del Distrito de Cartagena, teniendo en cuenta los recursos asignados al programa Participación, Democracia y Autonomía, mediante acuerdo 044 aprobado el 18 de Dic de 2020 por el Concejo Distrital. 
Ejecución de acciones para la contratación en linea de tiempo:
Abril - junio del 2020
Formulación del proyecto. De acuerdo a los lineamientos de la oficina de planeación educativa, y metodologías del DNP. 
Julio - Nov / 2020
Socialización con rectores por Unaldes
Se realizaron jornadas de socialización del proyecto con rectores y equipos psicosociales de cada una de las Unaldes.
Agosto – octubre 2020
Búsqueda de aliados . Realización de 10 reuniones con diversas entidades para buscar apoyo y aliados para el proyecto;
Plataforma de Coordinación Interagencial en el Caribe (GIFMM), ONU Mujeres, OIM, OPS/OMS, ACNUR, Organización Panamericana de la Salud OPS/OMS COL.
UNICEF educación, secretaría de Participación – Unidad de Mujer, ICBF, DADIS – Salud Pública, PES, Escuela de Gobierno y oficina de comunicaciones de la alcaldía.
 25 de nov. De 2020
Lanzamiento oficial del programa y firma de compromiso
Evento de lanzamiento oficial en el salón Vicente Martínez Martelo, con presencia de la secretaria de educación, el director del ICBF, Organización Panamericana de la Salud OPS/OMS COL., el PES, Escuela de Gobierno, Salud pública, y Comunicaciones.
Noviembre y diciembre del 2020
Gestión de convenio con ICBF. Se trabajó en la posibilidad de un convenio interadministrativo entre ICBF y la SED para aportar al desarrollo del proyecto, luego de muchas reuniones y compromisos el ICBF no resultó interesado en seguir adelante, amén de informar que no tenía recursos para aportar.
Enero del 2021
Decisión de impulsar el proyecto sin el convenio con ICBF
Dado la fata de interés y el no aporte de recursos por parte del ICBF, concluimos que la SED debía abrir convocatoria publica para el proyecto y el impulso de este proceso quedo en manos de la oficina de contratación de la SED
Febrero 4 de 2021
Selección de I.E.O para iniciar la ejecución del proyecto. En coordinación con los equipos de las Unaldes, se desarrollan los criterios de selección y se escogen las 35 I.E en las que se ejecutará el proyecto en 2021
Febrero 11 del 2021
Reunión de socialización con entidades. Se realiza una reunión con 4 entidades con capacidad de desarrollar el proyecto, se socializan los objetivos y se les solicita cotizar las actividades.
25 de febrero de 2021
Invitación a cotizar. Se envía la carta de invitación a cotizar a 6 entidades, con el fin de tener la información para el estudio de mercado.
28 de abril de 2021
Segunda invitación a cotizar . Por razones de falta de información detallada se envía nuevamente la carta solicitando a las mismas entidades que vuelvan a cotizar.
26 de mayo de 2021
Tercera invitación a cotizar. Nuevamente se solicita a las entidades agregar el No. personas para las actividades en la cotización
18 de junio de 2021
Cuarta invitación a cotizar. Por cambios en la política del MEN se les solicita nuevamente a las entidades cotizar las actividades ahora realizándolas de manera presencial. Así mismo, se redujeron las actividades del proyecto dado que está diseñado para desarrollarse en un año lectivo y hoy solo quedan escasos 4 meses para su ejecución.
5 de julio de 2021
Documentos para contratación. Los documentos del proceso se encuentran en la Unidad de Contratación.</t>
  </si>
  <si>
    <t xml:space="preserve">1.-Mejoramiento de las condiciones de Conectividad de los Estudiantes y Dispositivos para la Comunicación Sincrónica o Asincrónica con los Docentes.
2.-Contar con Material Educativo: textos y Guías Docentes de Preescolar, 1°, 2°, 3°, 4°  y 5°  Grado en la Áreas de Lenguaje y Matemáticas y Libros de Cuento, para el Reconocimiento y apropiación de la Estructura Didáctica y trabajo con los Estudiantes.
3.-Revisión del Material enviado previamente por los Docentes en la STS. Formación Asincrónica.                                                                 Los Materiales Físicos y Digitales enviados por el Programa para su proceso de Autoformación y Formación apoyados por los Tutores Asignados a la Institución Educativa.
4.-Fortalecimiento de los Canales Comunicativos con los Estudiantes para la Realimentación de los Proyectos de Lectura y Escritura en Casa.  
5.-En la Evaluación Formativa del Encuentro de Formación, los Docentes reconocieron las percepciones y regencies que requirement modificar sorbet los procesos de Enseñanza de la Lectura y la Escritura, en consecuencia, es importante continuar los procesos de formación que aporten  a la Resignificación de la Práctica Pedagógica en Educación Inicial.
6.-Escritura, en consecuencia, es importante continuar los procesos de formación que aporten a la Resignificación de la Práctica Pedagógica en Educación Inicial.
7. - De figural manera, es necesario retomar el estudio de Referentes y Documentos Orientadores de la Educación Inicial durance los Encuentros en CDA.
</t>
  </si>
  <si>
    <t xml:space="preserve">1.-.Complementación del Trabajo en Casa con recursos Digitales como Retos para Gigantes que abarca el
desarrollo de actividades en todas las dimensiones
abordadas en esta Etapa para la ampliación de 
Estrategias que fortalezcan el Aprendizaje Remoto.
2.-Familiarizarse con la problemática de cada estudiante, esto les permitirá tener un panorama amplio de cómo ayudar a mejorar la interacción Maestro - Estudiante, Docente- Padre de Familia para la dinámica general de la Clase en Casa y puesta en marcha de las estrategias sugeridas para la Educación
Inicial, uso de Textos, Materiales y Equipos Tecnológicos (móvil, tabletas, computador y TV entre otros).
3.-Realizar actividades que se pueden poner en práctica en Casa como los Rincones de Juegos que propician la Resolución de situaciones de Convivencia, Exploración, la Experimentación, la Autonomía y estimula la Creatividad y desarrollo del  Vocabulario.
4.-Contextualizar el aprendizaje a desarrollar, ambientando a los niños con material y vestimenta propios de las temáticas. 
5. Logra que los niños puedan desarrollar las actividades con la manipulación de material concreto de fácil acceso en casa
</t>
  </si>
  <si>
    <t xml:space="preserve">• Se elabora documento técnico que da cuenta de los criterios de focalización de las IEO beneficiarías del proyecto (Ver anexo 1)
• Se solicita a la totalidad de las 105 IEO las herramientas de gestión escolar, a través de la circular 010 de enero 27 de 2021 y se elabora lista de chequeo de entrega (ver anexos 2 y 3)
• Se definieron y se ajustaron con la aprobación de contratación y jurídica las especificidades técnicas del proyecto (ver anexo 4)
Se enviaron solicitudes de cotizaciones a ocho (8) IES y a la SED de Bogotá (ver cuadro a continuación) como insumo base para la elaboración de los estudios económicos
• Se han recibido seis (6) de las cotizaciones solicitadas (Ver anexo 6)
• Se realizó la solicitud de contratación a través de los estudios previos y el respectivo CDP (ver anexo 7)
• Revisión de protocolos de Bioseguridad establecidos en los Establecimientos Educativas Oficiales del Distrito de Cartagena, de los cuales fueron enviados 35 planes de regreso a clases.
• Asesoramiento en el diseño de los protocolos de Bioseguridad de las Establecimientos Educativas Oficiales que enviaron sus planes de regreso a SED
• Seguimiento a la implementación de los protocolos de Bioseguridad en los Establecimientos Educativas Oficiales.
• Asistencia a las mesas de trabajo programadas por la SED.
• Realización de 2 talleres con las Unaldes para involucrarse en el proceso de retorno a clases.
• Realización de 1 taller con los directivos docentes cuyo fin fue explicar todo lo referente en normatividad relacionada con el regreso a clases de forma presencial
• Asesoramiento a SED en el análisis y reporte de los resultados de la implementación de los protocolos de bioseguridad de las Establecimientos Educativas Oficiales
• Concertación con aliados para el desarrollo del Plan de Regreso a Clases: entre ellos TRASO Y ARL SURA
• Proyección de circulares para apoyar el proceso de regreso a clases
• Contestación de requerimientos realizados por entes externos y cuya finalidad sea la de informar como hemos venido desarrollando el regreso de la comunidad educativa
• Realización de llamadas a las diferentes Establecimientos para concertar fechas de visitas de acompañamiento
• Cumplimiento del cronograma de visitas por el equipo para brindar asesoría y orientaciones en la implementación del protocolo de bioseguridad
• Creación y envio de formulario para recolección de información de las Establecimientos en el proceso
• Realización de matrices sobre el estado de las Establecimientos Educativas Oficiales
• Revisión del 100% de los establecimientos Educativas que enviaron planes de regreso a la SED.
• Revisión de 38 planes de regreso a clases de sedes educativas oficiales. 
• Convocatoria para lograr acercamiento con los directivos e impartir las directrices del proceso referente a la normatividad vigente.
</t>
  </si>
  <si>
    <t xml:space="preserve">1. asistencia técnica presencial sobre la temática: "Uso de resultados de pruebas saber, ajustes transitorios del SIEE y gestión académica y curricular en tiempos de alternancia" mediante circular 41. La asistencia estuvo liderada por el Ministerio de Educación Nacional y se desarrolló los días 9 y 10 de marzo, en el auditorio de la IE CASD 
Manuela Beltrán. Se contó con la participación de 21 instituciones focalizadas.
2, se hace toda la gestión y trámite, para la expedición de las Disponibilidades presupuestales, con las cuales se adelanta la contratación del personal de apoyo  para los dos proyectos que hacen parte del presente programa, así como las disponibilidades presupuestales, con las cuales se contratarán las actividades mediante procesos de selección de contratación.  Se realiza el trámite ante la unidad de contratación, planeación educativa y financiera, se culmina la contratación del personal de apoyo, y se adelanta el trámite para las demás actividades relacionadas con las transferencias a las IEO, y procesos de selección con la unidad de contratación. 
</t>
  </si>
  <si>
    <t>Sub peso Fortalecimiento de Proyectos transversales y la educación integral desde la participación, democracia y autonomía  en las Instituciones Educativas Oficiales del Distrito de Cartagena</t>
  </si>
  <si>
    <t>Sub peso Fortalecimiento de los procesosmejoramiento de la gestion escolar en las Instituciones Educativas Oficiales del Distrito de Cartagena</t>
  </si>
  <si>
    <t xml:space="preserve"> Sub peso Fortalecimiento de ambientes de aprendizajes mediados po  TICS</t>
  </si>
  <si>
    <t>Vigencia: 01/03/2021</t>
  </si>
  <si>
    <t>Versión: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</si>
</sst>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yy"/>
    <numFmt numFmtId="165" formatCode="0.0%"/>
  </numFmts>
  <fonts count="45" x14ac:knownFonts="1">
    <font>
      <sz val="11"/>
      <color theme="1"/>
      <name val="Calibri"/>
    </font>
    <font>
      <b/>
      <sz val="12"/>
      <color theme="1"/>
      <name val="Arial"/>
      <family val="2"/>
    </font>
    <font>
      <sz val="12"/>
      <color theme="1"/>
      <name val="Calibri"/>
      <family val="2"/>
    </font>
    <font>
      <sz val="11"/>
      <name val="Calibri"/>
      <family val="2"/>
    </font>
    <font>
      <sz val="11"/>
      <color theme="0"/>
      <name val="Calibri"/>
      <family val="2"/>
    </font>
    <font>
      <b/>
      <sz val="16"/>
      <color theme="1"/>
      <name val="Calibri"/>
      <family val="2"/>
    </font>
    <font>
      <b/>
      <sz val="12"/>
      <color theme="1"/>
      <name val="Calibri"/>
      <family val="2"/>
    </font>
    <font>
      <b/>
      <sz val="12"/>
      <color rgb="FFFABF8F"/>
      <name val="Arial"/>
      <family val="2"/>
    </font>
    <font>
      <b/>
      <sz val="14"/>
      <color theme="1"/>
      <name val="Calibri"/>
      <family val="2"/>
    </font>
    <font>
      <b/>
      <sz val="10"/>
      <color theme="1"/>
      <name val="Arial"/>
      <family val="2"/>
    </font>
    <font>
      <b/>
      <sz val="8"/>
      <color theme="1"/>
      <name val="Arial"/>
      <family val="2"/>
    </font>
    <font>
      <b/>
      <sz val="11"/>
      <color theme="1"/>
      <name val="Calibri"/>
      <family val="2"/>
    </font>
    <font>
      <b/>
      <sz val="10"/>
      <color rgb="FF003366"/>
      <name val="Arial"/>
      <family val="2"/>
    </font>
    <font>
      <sz val="11"/>
      <color rgb="FF1F497D"/>
      <name val="Calibri"/>
      <family val="2"/>
    </font>
    <font>
      <sz val="11"/>
      <color rgb="FF003366"/>
      <name val="Calibri"/>
      <family val="2"/>
    </font>
    <font>
      <sz val="10"/>
      <color theme="1"/>
      <name val="Arial"/>
      <family val="2"/>
    </font>
    <font>
      <b/>
      <sz val="11"/>
      <color rgb="FF003366"/>
      <name val="Calibri"/>
      <family val="2"/>
    </font>
    <font>
      <b/>
      <sz val="10"/>
      <color theme="1"/>
      <name val="Calibri"/>
      <family val="2"/>
    </font>
    <font>
      <b/>
      <sz val="11"/>
      <color rgb="FF1F497D"/>
      <name val="Calibri"/>
      <family val="2"/>
    </font>
    <font>
      <sz val="10"/>
      <color rgb="FF000000"/>
      <name val="Arial"/>
      <family val="2"/>
    </font>
    <font>
      <b/>
      <sz val="12"/>
      <color rgb="FF003366"/>
      <name val="Calibri"/>
      <family val="2"/>
    </font>
    <font>
      <b/>
      <sz val="18"/>
      <color rgb="FF000000"/>
      <name val="Calibri"/>
      <family val="2"/>
    </font>
    <font>
      <b/>
      <sz val="20"/>
      <color rgb="FF000000"/>
      <name val="Arial"/>
      <family val="2"/>
    </font>
    <font>
      <b/>
      <sz val="20"/>
      <color rgb="FF000000"/>
      <name val="Calibri"/>
      <family val="2"/>
    </font>
    <font>
      <b/>
      <sz val="12"/>
      <color rgb="FF003366"/>
      <name val="Arial"/>
      <family val="2"/>
    </font>
    <font>
      <b/>
      <sz val="18"/>
      <color theme="1"/>
      <name val="Arial"/>
      <family val="2"/>
    </font>
    <font>
      <b/>
      <sz val="9"/>
      <color theme="1"/>
      <name val="Calibri"/>
      <family val="2"/>
    </font>
    <font>
      <sz val="9"/>
      <color theme="1"/>
      <name val="Calibri"/>
      <family val="2"/>
    </font>
    <font>
      <sz val="8"/>
      <color theme="1"/>
      <name val="Calibri"/>
      <family val="2"/>
    </font>
    <font>
      <b/>
      <sz val="9"/>
      <color theme="1"/>
      <name val="Arial"/>
      <family val="2"/>
    </font>
    <font>
      <sz val="9"/>
      <color theme="1"/>
      <name val="Arial"/>
      <family val="2"/>
    </font>
    <font>
      <b/>
      <sz val="22"/>
      <color theme="1"/>
      <name val="Calibri"/>
      <family val="2"/>
    </font>
    <font>
      <sz val="22"/>
      <color theme="1"/>
      <name val="Calibri"/>
      <family val="2"/>
    </font>
    <font>
      <sz val="10"/>
      <color theme="1"/>
      <name val="Calibri"/>
      <family val="2"/>
    </font>
    <font>
      <b/>
      <sz val="18"/>
      <color theme="1"/>
      <name val="Calibri"/>
      <family val="2"/>
    </font>
    <font>
      <sz val="16"/>
      <color theme="1"/>
      <name val="Calibri"/>
      <family val="2"/>
    </font>
    <font>
      <b/>
      <sz val="11"/>
      <color rgb="FFFF0000"/>
      <name val="Calibri"/>
      <family val="2"/>
    </font>
    <font>
      <sz val="11"/>
      <color theme="1"/>
      <name val="Arial"/>
      <family val="2"/>
    </font>
    <font>
      <sz val="11"/>
      <color theme="1"/>
      <name val="Calibri"/>
      <family val="2"/>
    </font>
    <font>
      <sz val="11"/>
      <color rgb="FF003366"/>
      <name val="Calibri"/>
      <family val="2"/>
    </font>
    <font>
      <b/>
      <sz val="8"/>
      <color theme="1"/>
      <name val="Arial"/>
      <family val="2"/>
    </font>
    <font>
      <sz val="11"/>
      <color rgb="FF1F497D"/>
      <name val="Calibri"/>
      <family val="2"/>
    </font>
    <font>
      <sz val="12"/>
      <color theme="1"/>
      <name val="Noto Sans Symbols"/>
    </font>
    <font>
      <sz val="7"/>
      <color theme="1"/>
      <name val="Times New Roman"/>
      <family val="1"/>
    </font>
    <font>
      <b/>
      <sz val="10"/>
      <color theme="1"/>
      <name val="Calibri"/>
      <family val="2"/>
    </font>
  </fonts>
  <fills count="18">
    <fill>
      <patternFill patternType="none"/>
    </fill>
    <fill>
      <patternFill patternType="gray125"/>
    </fill>
    <fill>
      <patternFill patternType="solid">
        <fgColor rgb="FF7F7F7F"/>
        <bgColor rgb="FF7F7F7F"/>
      </patternFill>
    </fill>
    <fill>
      <patternFill patternType="solid">
        <fgColor rgb="FFFABF8F"/>
        <bgColor rgb="FFFABF8F"/>
      </patternFill>
    </fill>
    <fill>
      <patternFill patternType="solid">
        <fgColor rgb="FFFFCC99"/>
        <bgColor rgb="FFFFCC99"/>
      </patternFill>
    </fill>
    <fill>
      <patternFill patternType="solid">
        <fgColor theme="0"/>
        <bgColor theme="0"/>
      </patternFill>
    </fill>
    <fill>
      <patternFill patternType="solid">
        <fgColor rgb="FFD8D8D8"/>
        <bgColor rgb="FFD8D8D8"/>
      </patternFill>
    </fill>
    <fill>
      <patternFill patternType="solid">
        <fgColor rgb="FFE36C09"/>
        <bgColor rgb="FFE36C09"/>
      </patternFill>
    </fill>
    <fill>
      <patternFill patternType="solid">
        <fgColor rgb="FFDBE5F1"/>
        <bgColor rgb="FFDBE5F1"/>
      </patternFill>
    </fill>
    <fill>
      <patternFill patternType="solid">
        <fgColor rgb="FFEEECE1"/>
        <bgColor rgb="FFEEECE1"/>
      </patternFill>
    </fill>
    <fill>
      <patternFill patternType="solid">
        <fgColor rgb="FFE5B8B7"/>
        <bgColor rgb="FFE5B8B7"/>
      </patternFill>
    </fill>
    <fill>
      <patternFill patternType="solid">
        <fgColor rgb="FFFBD4B4"/>
        <bgColor rgb="FFFBD4B4"/>
      </patternFill>
    </fill>
    <fill>
      <patternFill patternType="solid">
        <fgColor rgb="FFC6D9F0"/>
        <bgColor rgb="FFC6D9F0"/>
      </patternFill>
    </fill>
    <fill>
      <patternFill patternType="solid">
        <fgColor rgb="FFBFBFBF"/>
        <bgColor rgb="FFBFBFBF"/>
      </patternFill>
    </fill>
    <fill>
      <patternFill patternType="solid">
        <fgColor rgb="FFDAEEF3"/>
        <bgColor rgb="FFDAEEF3"/>
      </patternFill>
    </fill>
    <fill>
      <patternFill patternType="solid">
        <fgColor rgb="FFDDD9C3"/>
        <bgColor rgb="FFDDD9C3"/>
      </patternFill>
    </fill>
    <fill>
      <patternFill patternType="solid">
        <fgColor theme="3" tint="0.79998168889431442"/>
        <bgColor indexed="64"/>
      </patternFill>
    </fill>
    <fill>
      <patternFill patternType="solid">
        <fgColor theme="2" tint="-0.14999847407452621"/>
        <bgColor indexed="64"/>
      </patternFill>
    </fill>
  </fills>
  <borders count="64">
    <border>
      <left/>
      <right/>
      <top/>
      <bottom/>
      <diagonal/>
    </border>
    <border>
      <left style="thin">
        <color rgb="FF000000"/>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thin">
        <color rgb="FF000000"/>
      </left>
      <right style="thin">
        <color rgb="FF000000"/>
      </right>
      <top style="thin">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diagonal/>
    </border>
    <border>
      <left style="thin">
        <color rgb="FF000000"/>
      </left>
      <right style="thin">
        <color rgb="FF000000"/>
      </right>
      <top/>
      <bottom/>
      <diagonal/>
    </border>
    <border>
      <left style="thin">
        <color rgb="FF000000"/>
      </left>
      <right style="medium">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medium">
        <color rgb="FF000000"/>
      </right>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diagonal/>
    </border>
    <border>
      <left/>
      <right/>
      <top/>
      <bottom style="thin">
        <color rgb="FF000000"/>
      </bottom>
      <diagonal/>
    </border>
    <border>
      <left/>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style="medium">
        <color rgb="FF000000"/>
      </bottom>
      <diagonal/>
    </border>
    <border>
      <left style="medium">
        <color rgb="FF000000"/>
      </left>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style="medium">
        <color rgb="FF000000"/>
      </top>
      <bottom/>
      <diagonal/>
    </border>
    <border>
      <left/>
      <right style="medium">
        <color rgb="FF000000"/>
      </right>
      <top/>
      <bottom style="medium">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rgb="FF000000"/>
      </top>
      <bottom/>
      <diagonal/>
    </border>
    <border>
      <left style="thin">
        <color indexed="64"/>
      </left>
      <right style="thin">
        <color indexed="64"/>
      </right>
      <top/>
      <bottom style="thin">
        <color rgb="FF000000"/>
      </bottom>
      <diagonal/>
    </border>
    <border>
      <left style="thin">
        <color indexed="64"/>
      </left>
      <right style="thin">
        <color rgb="FF000000"/>
      </right>
      <top style="thin">
        <color rgb="FF000000"/>
      </top>
      <bottom/>
      <diagonal/>
    </border>
    <border>
      <left style="thin">
        <color indexed="64"/>
      </left>
      <right style="thin">
        <color rgb="FF000000"/>
      </right>
      <top/>
      <bottom style="thin">
        <color rgb="FF000000"/>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rgb="FF000000"/>
      </right>
      <top/>
      <bottom/>
      <diagonal/>
    </border>
  </borders>
  <cellStyleXfs count="1">
    <xf numFmtId="0" fontId="0" fillId="0" borderId="0"/>
  </cellStyleXfs>
  <cellXfs count="285">
    <xf numFmtId="0" fontId="0" fillId="0" borderId="0" xfId="0" applyFont="1" applyAlignment="1"/>
    <xf numFmtId="0" fontId="0" fillId="0" borderId="0" xfId="0" applyFont="1" applyAlignment="1">
      <alignment horizontal="center"/>
    </xf>
    <xf numFmtId="0" fontId="0" fillId="0" borderId="2" xfId="0" applyFont="1" applyBorder="1" applyAlignment="1">
      <alignment vertical="center"/>
    </xf>
    <xf numFmtId="16" fontId="4" fillId="0" borderId="4" xfId="0" applyNumberFormat="1" applyFont="1" applyBorder="1" applyAlignment="1">
      <alignment vertical="center"/>
    </xf>
    <xf numFmtId="0" fontId="5" fillId="2" borderId="8" xfId="0" applyFont="1" applyFill="1" applyBorder="1" applyAlignment="1">
      <alignment horizontal="center" vertical="center" wrapText="1"/>
    </xf>
    <xf numFmtId="16" fontId="6" fillId="2" borderId="9" xfId="0" applyNumberFormat="1" applyFont="1" applyFill="1" applyBorder="1" applyAlignment="1">
      <alignment horizontal="center" vertical="center" wrapText="1"/>
    </xf>
    <xf numFmtId="16" fontId="7" fillId="3" borderId="10" xfId="0" applyNumberFormat="1" applyFont="1" applyFill="1" applyBorder="1" applyAlignment="1">
      <alignment vertical="center" wrapText="1"/>
    </xf>
    <xf numFmtId="0" fontId="1" fillId="5" borderId="14" xfId="0" applyFont="1" applyFill="1" applyBorder="1" applyAlignment="1">
      <alignment vertical="center" wrapText="1"/>
    </xf>
    <xf numFmtId="0" fontId="11" fillId="0" borderId="0" xfId="0" applyFont="1" applyAlignment="1">
      <alignment horizontal="center" vertical="center"/>
    </xf>
    <xf numFmtId="0" fontId="9" fillId="6" borderId="23" xfId="0" applyFont="1" applyFill="1" applyBorder="1" applyAlignment="1">
      <alignment horizontal="center" vertical="center"/>
    </xf>
    <xf numFmtId="0" fontId="9" fillId="6" borderId="23" xfId="0" applyFont="1" applyFill="1" applyBorder="1" applyAlignment="1">
      <alignment horizontal="center" vertical="center" wrapText="1"/>
    </xf>
    <xf numFmtId="0" fontId="13" fillId="0" borderId="15" xfId="0" applyFont="1" applyBorder="1" applyAlignment="1">
      <alignment horizontal="center" vertical="center" wrapText="1"/>
    </xf>
    <xf numFmtId="0" fontId="15" fillId="0" borderId="10" xfId="0" applyFont="1" applyBorder="1" applyAlignment="1">
      <alignment horizontal="left" vertical="center" wrapText="1"/>
    </xf>
    <xf numFmtId="9" fontId="15" fillId="0" borderId="10" xfId="0" applyNumberFormat="1" applyFont="1" applyBorder="1" applyAlignment="1">
      <alignment horizontal="center" vertical="center" wrapText="1"/>
    </xf>
    <xf numFmtId="9" fontId="0" fillId="5" borderId="10" xfId="0" applyNumberFormat="1" applyFont="1" applyFill="1" applyBorder="1" applyAlignment="1">
      <alignment horizontal="center" vertical="center" wrapText="1"/>
    </xf>
    <xf numFmtId="0" fontId="10" fillId="0" borderId="10" xfId="0" applyFont="1" applyBorder="1" applyAlignment="1">
      <alignment horizontal="center" vertical="center" wrapText="1"/>
    </xf>
    <xf numFmtId="0" fontId="13" fillId="0" borderId="10" xfId="0" applyFont="1" applyBorder="1" applyAlignment="1">
      <alignment vertical="center" wrapText="1"/>
    </xf>
    <xf numFmtId="0" fontId="15" fillId="0" borderId="10"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0" xfId="0" applyFont="1" applyBorder="1" applyAlignment="1">
      <alignment horizontal="center" vertical="center"/>
    </xf>
    <xf numFmtId="0" fontId="15" fillId="0" borderId="10" xfId="0" applyFont="1" applyBorder="1" applyAlignment="1">
      <alignment horizontal="center" vertical="top" wrapText="1"/>
    </xf>
    <xf numFmtId="0" fontId="0" fillId="0" borderId="10" xfId="0" applyFont="1" applyBorder="1" applyAlignment="1">
      <alignment horizontal="center" vertical="center"/>
    </xf>
    <xf numFmtId="0" fontId="0" fillId="0" borderId="10" xfId="0" applyFont="1" applyBorder="1" applyAlignment="1">
      <alignment horizontal="left" vertical="center" wrapText="1"/>
    </xf>
    <xf numFmtId="0" fontId="14" fillId="0" borderId="10" xfId="0" applyFont="1" applyBorder="1" applyAlignment="1">
      <alignment vertical="center" wrapText="1"/>
    </xf>
    <xf numFmtId="9" fontId="14" fillId="0" borderId="15" xfId="0" applyNumberFormat="1" applyFont="1" applyBorder="1" applyAlignment="1">
      <alignment horizontal="center" vertical="center" wrapText="1"/>
    </xf>
    <xf numFmtId="9" fontId="0" fillId="5" borderId="23" xfId="0" applyNumberFormat="1" applyFont="1" applyFill="1" applyBorder="1" applyAlignment="1">
      <alignment horizontal="center" vertical="center" wrapText="1"/>
    </xf>
    <xf numFmtId="0" fontId="0" fillId="0" borderId="10" xfId="0" applyFont="1" applyBorder="1" applyAlignment="1">
      <alignment vertical="center" wrapText="1"/>
    </xf>
    <xf numFmtId="9" fontId="14" fillId="0" borderId="10" xfId="0" applyNumberFormat="1" applyFont="1" applyBorder="1" applyAlignment="1">
      <alignment horizontal="center" vertical="center" wrapText="1"/>
    </xf>
    <xf numFmtId="0" fontId="0" fillId="0" borderId="28" xfId="0" applyFont="1" applyBorder="1" applyAlignment="1">
      <alignment vertical="center" wrapText="1"/>
    </xf>
    <xf numFmtId="0" fontId="0" fillId="0" borderId="22" xfId="0" applyFont="1" applyBorder="1" applyAlignment="1">
      <alignment vertical="center" wrapText="1"/>
    </xf>
    <xf numFmtId="0" fontId="16" fillId="9" borderId="29" xfId="0" applyFont="1" applyFill="1" applyBorder="1" applyAlignment="1">
      <alignment vertical="center" wrapText="1"/>
    </xf>
    <xf numFmtId="9" fontId="16" fillId="9" borderId="10" xfId="0" applyNumberFormat="1" applyFont="1" applyFill="1" applyBorder="1" applyAlignment="1">
      <alignment horizontal="center" vertical="center" wrapText="1"/>
    </xf>
    <xf numFmtId="9" fontId="11" fillId="10" borderId="10" xfId="0" applyNumberFormat="1" applyFont="1" applyFill="1" applyBorder="1" applyAlignment="1">
      <alignment horizontal="center" vertical="center" wrapText="1"/>
    </xf>
    <xf numFmtId="0" fontId="18" fillId="9" borderId="10" xfId="0" applyFont="1" applyFill="1" applyBorder="1" applyAlignment="1">
      <alignment vertical="center" wrapText="1"/>
    </xf>
    <xf numFmtId="165" fontId="11" fillId="11" borderId="10" xfId="0" applyNumberFormat="1" applyFont="1" applyFill="1" applyBorder="1" applyAlignment="1">
      <alignment horizontal="center" vertical="center" wrapText="1"/>
    </xf>
    <xf numFmtId="0" fontId="14" fillId="0" borderId="10" xfId="0" applyFont="1" applyBorder="1" applyAlignment="1">
      <alignment horizontal="left" vertical="center" wrapText="1"/>
    </xf>
    <xf numFmtId="0" fontId="0" fillId="0" borderId="15" xfId="0" applyFont="1" applyBorder="1" applyAlignment="1">
      <alignment horizontal="center" vertical="center"/>
    </xf>
    <xf numFmtId="0" fontId="0" fillId="0" borderId="10" xfId="0" applyFont="1" applyBorder="1" applyAlignment="1">
      <alignment wrapText="1"/>
    </xf>
    <xf numFmtId="0" fontId="0" fillId="0" borderId="28" xfId="0" applyFont="1" applyBorder="1" applyAlignment="1"/>
    <xf numFmtId="0" fontId="0" fillId="0" borderId="22" xfId="0" applyFont="1" applyBorder="1" applyAlignment="1"/>
    <xf numFmtId="0" fontId="0" fillId="0" borderId="15" xfId="0" applyFont="1" applyBorder="1" applyAlignment="1">
      <alignment vertical="center" wrapText="1"/>
    </xf>
    <xf numFmtId="0" fontId="0" fillId="0" borderId="10" xfId="0" applyFont="1" applyBorder="1" applyAlignment="1">
      <alignment vertical="center"/>
    </xf>
    <xf numFmtId="0" fontId="0" fillId="0" borderId="11" xfId="0" applyFont="1" applyBorder="1" applyAlignment="1"/>
    <xf numFmtId="0" fontId="14" fillId="0" borderId="10" xfId="0" applyFont="1" applyBorder="1" applyAlignment="1">
      <alignment horizontal="center" vertical="center" wrapText="1"/>
    </xf>
    <xf numFmtId="0" fontId="14" fillId="0" borderId="10" xfId="0" applyFont="1" applyBorder="1" applyAlignment="1">
      <alignment horizontal="left" vertical="top" wrapText="1"/>
    </xf>
    <xf numFmtId="9" fontId="20" fillId="9" borderId="10" xfId="0" applyNumberFormat="1" applyFont="1" applyFill="1" applyBorder="1" applyAlignment="1">
      <alignment horizontal="center" vertical="center" wrapText="1"/>
    </xf>
    <xf numFmtId="9" fontId="21" fillId="10" borderId="10" xfId="0" applyNumberFormat="1" applyFont="1" applyFill="1" applyBorder="1" applyAlignment="1">
      <alignment horizontal="center" vertical="center" wrapText="1"/>
    </xf>
    <xf numFmtId="165" fontId="11" fillId="11" borderId="34" xfId="0" applyNumberFormat="1" applyFont="1" applyFill="1" applyBorder="1" applyAlignment="1">
      <alignment horizontal="center" vertical="center" wrapText="1"/>
    </xf>
    <xf numFmtId="1" fontId="14" fillId="0" borderId="10" xfId="0" applyNumberFormat="1" applyFont="1" applyBorder="1" applyAlignment="1">
      <alignment horizontal="center" vertical="center" wrapText="1"/>
    </xf>
    <xf numFmtId="0" fontId="0" fillId="0" borderId="10" xfId="0" applyFont="1" applyBorder="1" applyAlignment="1">
      <alignment horizontal="center"/>
    </xf>
    <xf numFmtId="9" fontId="15" fillId="5" borderId="10" xfId="0" applyNumberFormat="1" applyFont="1" applyFill="1" applyBorder="1" applyAlignment="1">
      <alignment horizontal="center" vertical="center" wrapText="1"/>
    </xf>
    <xf numFmtId="0" fontId="0" fillId="0" borderId="22" xfId="0" applyFont="1" applyBorder="1" applyAlignment="1">
      <alignment horizontal="center" vertical="center"/>
    </xf>
    <xf numFmtId="0" fontId="13" fillId="0" borderId="10" xfId="0" applyFont="1" applyBorder="1" applyAlignment="1">
      <alignment horizontal="left" vertical="center" wrapText="1"/>
    </xf>
    <xf numFmtId="0" fontId="0" fillId="0" borderId="10" xfId="0" applyFont="1" applyBorder="1" applyAlignment="1"/>
    <xf numFmtId="0" fontId="11" fillId="0" borderId="0" xfId="0" applyFont="1" applyAlignment="1"/>
    <xf numFmtId="9" fontId="0" fillId="11" borderId="10" xfId="0" applyNumberFormat="1" applyFont="1" applyFill="1" applyBorder="1" applyAlignment="1">
      <alignment horizontal="center" vertical="center" wrapText="1"/>
    </xf>
    <xf numFmtId="9" fontId="0" fillId="11" borderId="23" xfId="0" applyNumberFormat="1" applyFont="1" applyFill="1" applyBorder="1" applyAlignment="1">
      <alignment horizontal="center" vertical="center" wrapText="1"/>
    </xf>
    <xf numFmtId="9" fontId="11" fillId="11" borderId="10" xfId="0" applyNumberFormat="1" applyFont="1" applyFill="1" applyBorder="1" applyAlignment="1">
      <alignment horizontal="center" vertical="center" wrapText="1"/>
    </xf>
    <xf numFmtId="9" fontId="11" fillId="11" borderId="34" xfId="0" applyNumberFormat="1" applyFont="1" applyFill="1" applyBorder="1" applyAlignment="1">
      <alignment horizontal="center" vertical="center" wrapText="1"/>
    </xf>
    <xf numFmtId="9" fontId="15" fillId="11" borderId="10" xfId="0" applyNumberFormat="1" applyFont="1" applyFill="1" applyBorder="1" applyAlignment="1">
      <alignment horizontal="center" vertical="center" wrapText="1"/>
    </xf>
    <xf numFmtId="0" fontId="0" fillId="0" borderId="0" xfId="0" applyFont="1" applyAlignment="1">
      <alignment horizontal="center" vertical="center"/>
    </xf>
    <xf numFmtId="0" fontId="17" fillId="0" borderId="10" xfId="0" applyFont="1" applyBorder="1" applyAlignment="1">
      <alignment horizontal="center" vertical="center"/>
    </xf>
    <xf numFmtId="0" fontId="26" fillId="0" borderId="10" xfId="0" applyFont="1" applyBorder="1" applyAlignment="1">
      <alignment horizontal="center" vertical="center"/>
    </xf>
    <xf numFmtId="0" fontId="26" fillId="0" borderId="10" xfId="0" applyFont="1" applyBorder="1" applyAlignment="1">
      <alignment horizontal="center" vertical="center" wrapText="1"/>
    </xf>
    <xf numFmtId="0" fontId="27" fillId="0" borderId="10" xfId="0" applyFont="1" applyBorder="1" applyAlignment="1"/>
    <xf numFmtId="9" fontId="27" fillId="0" borderId="10" xfId="0" applyNumberFormat="1" applyFont="1" applyBorder="1" applyAlignment="1">
      <alignment horizontal="center" vertical="center"/>
    </xf>
    <xf numFmtId="9" fontId="27" fillId="0" borderId="10" xfId="0" applyNumberFormat="1" applyFont="1" applyBorder="1" applyAlignment="1">
      <alignment horizontal="center"/>
    </xf>
    <xf numFmtId="0" fontId="26" fillId="0" borderId="10" xfId="0" applyFont="1" applyBorder="1" applyAlignment="1">
      <alignment horizontal="center"/>
    </xf>
    <xf numFmtId="9" fontId="27" fillId="5" borderId="10" xfId="0" applyNumberFormat="1" applyFont="1" applyFill="1" applyBorder="1" applyAlignment="1">
      <alignment horizontal="center" vertical="center"/>
    </xf>
    <xf numFmtId="0" fontId="0" fillId="5" borderId="14" xfId="0" applyFont="1" applyFill="1" applyBorder="1" applyAlignment="1"/>
    <xf numFmtId="0" fontId="15" fillId="0" borderId="0" xfId="0" applyFont="1" applyAlignment="1"/>
    <xf numFmtId="0" fontId="29" fillId="0" borderId="0" xfId="0" applyFont="1" applyAlignment="1">
      <alignment horizontal="left" vertical="center"/>
    </xf>
    <xf numFmtId="0" fontId="30" fillId="0" borderId="0" xfId="0" applyFont="1" applyAlignment="1"/>
    <xf numFmtId="0" fontId="30" fillId="0" borderId="0" xfId="0" applyFont="1" applyAlignment="1">
      <alignment horizontal="left" vertical="center"/>
    </xf>
    <xf numFmtId="0" fontId="30" fillId="0" borderId="0" xfId="0" applyFont="1" applyAlignment="1">
      <alignment horizontal="left"/>
    </xf>
    <xf numFmtId="0" fontId="32" fillId="0" borderId="0" xfId="0" applyFont="1" applyAlignment="1">
      <alignment vertical="center" textRotation="90"/>
    </xf>
    <xf numFmtId="0" fontId="33" fillId="0" borderId="0" xfId="0" applyFont="1" applyAlignment="1"/>
    <xf numFmtId="9" fontId="33" fillId="15" borderId="10" xfId="0" applyNumberFormat="1" applyFont="1" applyFill="1" applyBorder="1" applyAlignment="1">
      <alignment horizontal="center" vertical="center"/>
    </xf>
    <xf numFmtId="165" fontId="33" fillId="0" borderId="10" xfId="0" applyNumberFormat="1" applyFont="1" applyBorder="1" applyAlignment="1">
      <alignment horizontal="center" vertical="center"/>
    </xf>
    <xf numFmtId="0" fontId="33" fillId="0" borderId="0" xfId="0" applyFont="1" applyAlignment="1">
      <alignment horizontal="center" vertical="center"/>
    </xf>
    <xf numFmtId="0" fontId="34" fillId="0" borderId="0" xfId="0" applyFont="1" applyAlignment="1">
      <alignment vertical="center"/>
    </xf>
    <xf numFmtId="0" fontId="37" fillId="0" borderId="10" xfId="0" applyFont="1" applyBorder="1" applyAlignment="1">
      <alignment vertical="center" wrapText="1"/>
    </xf>
    <xf numFmtId="0" fontId="37" fillId="0" borderId="10" xfId="0" applyFont="1" applyBorder="1" applyAlignment="1">
      <alignment horizontal="left" vertical="center" wrapText="1"/>
    </xf>
    <xf numFmtId="0" fontId="38" fillId="0" borderId="15" xfId="0" applyFont="1" applyBorder="1" applyAlignment="1">
      <alignment vertical="center" wrapText="1"/>
    </xf>
    <xf numFmtId="0" fontId="38" fillId="0" borderId="10" xfId="0" applyFont="1" applyBorder="1" applyAlignment="1">
      <alignment vertical="center" wrapText="1"/>
    </xf>
    <xf numFmtId="0" fontId="38" fillId="0" borderId="22" xfId="0" applyFont="1" applyBorder="1" applyAlignment="1">
      <alignment horizontal="left" vertical="center" wrapText="1"/>
    </xf>
    <xf numFmtId="0" fontId="13" fillId="0" borderId="23"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23" xfId="0" applyFont="1" applyBorder="1" applyAlignment="1">
      <alignment horizontal="left" vertical="center" wrapText="1"/>
    </xf>
    <xf numFmtId="0" fontId="14" fillId="0" borderId="52" xfId="0" applyFont="1" applyBorder="1" applyAlignment="1">
      <alignment horizontal="left" vertical="center" wrapText="1"/>
    </xf>
    <xf numFmtId="9" fontId="14" fillId="0" borderId="33" xfId="0" applyNumberFormat="1" applyFont="1" applyBorder="1" applyAlignment="1">
      <alignment horizontal="center" vertical="center" wrapText="1"/>
    </xf>
    <xf numFmtId="9" fontId="0" fillId="5" borderId="11" xfId="0" applyNumberFormat="1" applyFont="1" applyFill="1" applyBorder="1" applyAlignment="1">
      <alignment horizontal="center" vertical="center" wrapText="1"/>
    </xf>
    <xf numFmtId="0" fontId="14" fillId="0" borderId="4" xfId="0" applyFont="1" applyBorder="1" applyAlignment="1">
      <alignment horizontal="left" vertical="center" wrapText="1"/>
    </xf>
    <xf numFmtId="0" fontId="38" fillId="0" borderId="10" xfId="0" applyFont="1" applyBorder="1" applyAlignment="1">
      <alignment horizontal="left" vertical="center" wrapText="1"/>
    </xf>
    <xf numFmtId="0" fontId="42" fillId="0" borderId="0" xfId="0" applyFont="1" applyAlignment="1">
      <alignment horizontal="justify" vertical="center"/>
    </xf>
    <xf numFmtId="0" fontId="0" fillId="0" borderId="11" xfId="0" applyFont="1" applyBorder="1" applyAlignment="1">
      <alignment vertical="center" wrapText="1"/>
    </xf>
    <xf numFmtId="0" fontId="16" fillId="9" borderId="33" xfId="0" applyFont="1" applyFill="1" applyBorder="1" applyAlignment="1">
      <alignment vertical="center" wrapText="1"/>
    </xf>
    <xf numFmtId="0" fontId="38" fillId="0" borderId="11" xfId="0" applyFont="1" applyBorder="1" applyAlignment="1">
      <alignment vertical="center" wrapText="1"/>
    </xf>
    <xf numFmtId="0" fontId="42" fillId="0" borderId="52" xfId="0" applyFont="1" applyBorder="1" applyAlignment="1">
      <alignment horizontal="justify" vertical="center"/>
    </xf>
    <xf numFmtId="0" fontId="38" fillId="0" borderId="52" xfId="0" applyFont="1" applyBorder="1" applyAlignment="1">
      <alignment horizontal="left" vertical="center" wrapText="1"/>
    </xf>
    <xf numFmtId="0" fontId="38" fillId="0" borderId="22" xfId="0" applyFont="1" applyBorder="1" applyAlignment="1">
      <alignment vertical="center" wrapText="1"/>
    </xf>
    <xf numFmtId="0" fontId="38" fillId="0" borderId="2" xfId="0" applyFont="1" applyBorder="1" applyAlignment="1">
      <alignment vertical="center" wrapText="1"/>
    </xf>
    <xf numFmtId="0" fontId="38" fillId="0" borderId="11" xfId="0" applyFont="1" applyBorder="1" applyAlignment="1">
      <alignment horizontal="left" vertical="center" wrapText="1"/>
    </xf>
    <xf numFmtId="0" fontId="38" fillId="0" borderId="23" xfId="0" applyFont="1" applyBorder="1" applyAlignment="1">
      <alignment vertical="center" wrapText="1"/>
    </xf>
    <xf numFmtId="0" fontId="0" fillId="0" borderId="27" xfId="0" applyFont="1" applyBorder="1" applyAlignment="1">
      <alignment vertical="center" wrapText="1"/>
    </xf>
    <xf numFmtId="0" fontId="38" fillId="0" borderId="52" xfId="0" applyFont="1" applyBorder="1" applyAlignment="1">
      <alignment vertical="center" wrapText="1"/>
    </xf>
    <xf numFmtId="0" fontId="0" fillId="0" borderId="52" xfId="0" applyFont="1" applyBorder="1" applyAlignment="1">
      <alignment vertical="center" wrapText="1"/>
    </xf>
    <xf numFmtId="9" fontId="15" fillId="5" borderId="13" xfId="0" applyNumberFormat="1" applyFont="1" applyFill="1" applyBorder="1" applyAlignment="1">
      <alignment horizontal="center" vertical="center" wrapText="1"/>
    </xf>
    <xf numFmtId="0" fontId="18" fillId="9" borderId="34" xfId="0" applyFont="1" applyFill="1" applyBorder="1" applyAlignment="1">
      <alignment vertical="center" wrapText="1"/>
    </xf>
    <xf numFmtId="0" fontId="0" fillId="16" borderId="10" xfId="0" applyFont="1" applyFill="1" applyBorder="1" applyAlignment="1">
      <alignment horizontal="center" vertical="center"/>
    </xf>
    <xf numFmtId="0" fontId="0" fillId="0" borderId="10" xfId="0" applyFont="1" applyFill="1" applyBorder="1" applyAlignment="1">
      <alignment horizontal="center" vertical="center"/>
    </xf>
    <xf numFmtId="0" fontId="0" fillId="17" borderId="10" xfId="0" applyFont="1" applyFill="1" applyBorder="1" applyAlignment="1">
      <alignment horizontal="center" vertical="center"/>
    </xf>
    <xf numFmtId="0" fontId="0" fillId="17" borderId="23" xfId="0" applyFont="1" applyFill="1" applyBorder="1" applyAlignment="1">
      <alignment horizontal="center" vertical="center"/>
    </xf>
    <xf numFmtId="0" fontId="3" fillId="17" borderId="52" xfId="0" applyFont="1" applyFill="1" applyBorder="1" applyAlignment="1"/>
    <xf numFmtId="0" fontId="0" fillId="0" borderId="52" xfId="0" applyFont="1" applyBorder="1" applyAlignment="1">
      <alignment horizontal="center" vertical="center"/>
    </xf>
    <xf numFmtId="0" fontId="0" fillId="13" borderId="35" xfId="0" applyFont="1" applyFill="1" applyBorder="1" applyAlignment="1">
      <alignment horizontal="center"/>
    </xf>
    <xf numFmtId="0" fontId="3" fillId="0" borderId="3" xfId="0" applyFont="1" applyBorder="1"/>
    <xf numFmtId="0" fontId="3" fillId="0" borderId="4" xfId="0" applyFont="1" applyBorder="1"/>
    <xf numFmtId="0" fontId="3" fillId="0" borderId="36" xfId="0" applyFont="1" applyBorder="1"/>
    <xf numFmtId="0" fontId="3" fillId="0" borderId="37" xfId="0" applyFont="1" applyBorder="1"/>
    <xf numFmtId="0" fontId="3" fillId="0" borderId="31" xfId="0" applyFont="1" applyBorder="1"/>
    <xf numFmtId="0" fontId="25" fillId="13" borderId="2" xfId="0" applyFont="1" applyFill="1" applyBorder="1" applyAlignment="1">
      <alignment horizontal="center" vertical="center"/>
    </xf>
    <xf numFmtId="0" fontId="3" fillId="0" borderId="28" xfId="0" applyFont="1" applyBorder="1"/>
    <xf numFmtId="165" fontId="11" fillId="13" borderId="15" xfId="0" applyNumberFormat="1" applyFont="1" applyFill="1" applyBorder="1" applyAlignment="1">
      <alignment horizontal="center" vertical="center"/>
    </xf>
    <xf numFmtId="0" fontId="3" fillId="0" borderId="22" xfId="0" applyFont="1" applyBorder="1"/>
    <xf numFmtId="0" fontId="0" fillId="13" borderId="2" xfId="0" applyFont="1" applyFill="1" applyBorder="1" applyAlignment="1">
      <alignment horizontal="center"/>
    </xf>
    <xf numFmtId="0" fontId="38" fillId="0" borderId="23" xfId="0" applyFont="1" applyBorder="1" applyAlignment="1">
      <alignment horizontal="justify" vertical="center" wrapText="1"/>
    </xf>
    <xf numFmtId="0" fontId="0" fillId="0" borderId="34" xfId="0" applyFont="1" applyBorder="1" applyAlignment="1">
      <alignment horizontal="justify" vertical="center" wrapText="1"/>
    </xf>
    <xf numFmtId="0" fontId="38" fillId="0" borderId="23" xfId="0" applyFont="1" applyBorder="1" applyAlignment="1">
      <alignment horizontal="left" vertical="center" wrapText="1"/>
    </xf>
    <xf numFmtId="0" fontId="38" fillId="0" borderId="34" xfId="0" applyFont="1" applyBorder="1" applyAlignment="1">
      <alignment horizontal="left" vertical="center" wrapText="1"/>
    </xf>
    <xf numFmtId="0" fontId="38" fillId="0" borderId="27" xfId="0" applyFont="1" applyBorder="1" applyAlignment="1">
      <alignment horizontal="left" vertical="center" wrapText="1"/>
    </xf>
    <xf numFmtId="0" fontId="12" fillId="0" borderId="35" xfId="0" applyFont="1" applyBorder="1" applyAlignment="1">
      <alignment horizontal="center" vertical="center" textRotation="90" wrapText="1"/>
    </xf>
    <xf numFmtId="0" fontId="12" fillId="0" borderId="51" xfId="0" applyFont="1" applyBorder="1" applyAlignment="1">
      <alignment horizontal="center" vertical="center" textRotation="90" wrapText="1"/>
    </xf>
    <xf numFmtId="0" fontId="12" fillId="0" borderId="37" xfId="0" applyFont="1" applyBorder="1" applyAlignment="1">
      <alignment horizontal="center" vertical="center" textRotation="90" wrapText="1"/>
    </xf>
    <xf numFmtId="0" fontId="13" fillId="0" borderId="35" xfId="0" applyFont="1" applyBorder="1" applyAlignment="1">
      <alignment horizontal="center" vertical="center" wrapText="1"/>
    </xf>
    <xf numFmtId="0" fontId="13" fillId="0" borderId="51" xfId="0" applyFont="1" applyBorder="1" applyAlignment="1">
      <alignment horizontal="center" vertical="center" wrapText="1"/>
    </xf>
    <xf numFmtId="0" fontId="13" fillId="0" borderId="37" xfId="0" applyFont="1" applyBorder="1" applyAlignment="1">
      <alignment horizontal="center" vertical="center" wrapText="1"/>
    </xf>
    <xf numFmtId="0" fontId="14" fillId="0" borderId="52" xfId="0" applyFont="1" applyBorder="1" applyAlignment="1">
      <alignment horizontal="center" vertical="center" wrapText="1"/>
    </xf>
    <xf numFmtId="0" fontId="41" fillId="0" borderId="53" xfId="0" applyFont="1" applyBorder="1" applyAlignment="1">
      <alignment horizontal="center" vertical="center" wrapText="1"/>
    </xf>
    <xf numFmtId="0" fontId="13" fillId="0" borderId="55" xfId="0" applyFont="1" applyBorder="1" applyAlignment="1">
      <alignment horizontal="center" vertical="center" wrapText="1"/>
    </xf>
    <xf numFmtId="0" fontId="14" fillId="0" borderId="53" xfId="0" applyFont="1" applyBorder="1" applyAlignment="1">
      <alignment horizontal="center" vertical="center" wrapText="1"/>
    </xf>
    <xf numFmtId="0" fontId="14" fillId="0" borderId="55" xfId="0" applyFont="1" applyBorder="1" applyAlignment="1">
      <alignment horizontal="center" vertical="center" wrapText="1"/>
    </xf>
    <xf numFmtId="0" fontId="14" fillId="0" borderId="52" xfId="0" applyFont="1" applyBorder="1" applyAlignment="1">
      <alignment horizontal="left" vertical="center" wrapText="1"/>
    </xf>
    <xf numFmtId="0" fontId="14" fillId="0" borderId="57" xfId="0" applyFont="1" applyBorder="1" applyAlignment="1">
      <alignment horizontal="left" vertical="center" wrapText="1"/>
    </xf>
    <xf numFmtId="0" fontId="14" fillId="0" borderId="54" xfId="0" applyFont="1" applyBorder="1" applyAlignment="1">
      <alignment horizontal="left" vertical="center" wrapText="1"/>
    </xf>
    <xf numFmtId="0" fontId="14" fillId="0" borderId="58" xfId="0" applyFont="1" applyBorder="1" applyAlignment="1">
      <alignment horizontal="left" vertical="center" wrapText="1"/>
    </xf>
    <xf numFmtId="0" fontId="22" fillId="9" borderId="11" xfId="0" applyFont="1" applyFill="1" applyBorder="1" applyAlignment="1">
      <alignment horizontal="center" vertical="center" wrapText="1"/>
    </xf>
    <xf numFmtId="0" fontId="3" fillId="0" borderId="12" xfId="0" applyFont="1" applyBorder="1"/>
    <xf numFmtId="0" fontId="3" fillId="0" borderId="13" xfId="0" applyFont="1" applyBorder="1"/>
    <xf numFmtId="0" fontId="22" fillId="12" borderId="11" xfId="0" applyFont="1" applyFill="1" applyBorder="1" applyAlignment="1">
      <alignment horizontal="center" vertical="center" wrapText="1"/>
    </xf>
    <xf numFmtId="0" fontId="13" fillId="0" borderId="15" xfId="0" applyFont="1" applyBorder="1" applyAlignment="1">
      <alignment horizontal="center" vertical="center" wrapText="1"/>
    </xf>
    <xf numFmtId="0" fontId="14" fillId="0" borderId="15" xfId="0" applyFont="1" applyBorder="1" applyAlignment="1">
      <alignment horizontal="left" vertical="center" wrapText="1"/>
    </xf>
    <xf numFmtId="0" fontId="0" fillId="0" borderId="15"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2" xfId="0" applyFont="1" applyBorder="1" applyAlignment="1">
      <alignment horizontal="center" vertical="center" wrapText="1"/>
    </xf>
    <xf numFmtId="0" fontId="38" fillId="0" borderId="2" xfId="0" applyFont="1" applyBorder="1" applyAlignment="1">
      <alignment horizontal="left" vertical="center" wrapText="1"/>
    </xf>
    <xf numFmtId="0" fontId="3" fillId="0" borderId="34" xfId="0" applyFont="1" applyBorder="1" applyAlignment="1">
      <alignment horizontal="left"/>
    </xf>
    <xf numFmtId="0" fontId="23" fillId="9" borderId="33" xfId="0" applyFont="1" applyFill="1" applyBorder="1" applyAlignment="1">
      <alignment horizontal="center" vertical="center" wrapText="1"/>
    </xf>
    <xf numFmtId="0" fontId="0" fillId="0" borderId="27" xfId="0" applyFont="1" applyBorder="1" applyAlignment="1">
      <alignment horizontal="justify" vertical="center" wrapText="1"/>
    </xf>
    <xf numFmtId="0" fontId="0" fillId="0" borderId="26" xfId="0" applyFont="1" applyBorder="1" applyAlignment="1">
      <alignment horizontal="justify" vertical="center" wrapText="1"/>
    </xf>
    <xf numFmtId="0" fontId="0" fillId="0" borderId="34" xfId="0" applyFont="1" applyBorder="1" applyAlignment="1">
      <alignment horizontal="left" vertical="center" wrapText="1"/>
    </xf>
    <xf numFmtId="0" fontId="21" fillId="12" borderId="11" xfId="0" applyFont="1" applyFill="1" applyBorder="1" applyAlignment="1">
      <alignment horizontal="center" vertical="center" wrapText="1"/>
    </xf>
    <xf numFmtId="0" fontId="3" fillId="0" borderId="32" xfId="0" applyFont="1" applyBorder="1"/>
    <xf numFmtId="0" fontId="13" fillId="0" borderId="15" xfId="0" applyFont="1" applyBorder="1" applyAlignment="1">
      <alignment horizontal="left" vertical="center" wrapText="1"/>
    </xf>
    <xf numFmtId="0" fontId="12" fillId="0" borderId="15" xfId="0" applyFont="1" applyBorder="1" applyAlignment="1">
      <alignment horizontal="center" vertical="center" textRotation="90" wrapText="1"/>
    </xf>
    <xf numFmtId="0" fontId="3" fillId="0" borderId="27" xfId="0" applyFont="1" applyBorder="1"/>
    <xf numFmtId="9" fontId="24" fillId="8" borderId="15" xfId="0" applyNumberFormat="1" applyFont="1" applyFill="1" applyBorder="1" applyAlignment="1">
      <alignment horizontal="center" vertical="center" wrapText="1"/>
    </xf>
    <xf numFmtId="0" fontId="13" fillId="0" borderId="15" xfId="0" applyFont="1" applyBorder="1" applyAlignment="1">
      <alignment horizontal="left" vertical="top" wrapText="1"/>
    </xf>
    <xf numFmtId="0" fontId="3" fillId="0" borderId="22" xfId="0" applyFont="1" applyBorder="1" applyAlignment="1">
      <alignment horizontal="left" vertical="top"/>
    </xf>
    <xf numFmtId="0" fontId="19" fillId="9" borderId="11" xfId="0" applyFont="1" applyFill="1" applyBorder="1" applyAlignment="1">
      <alignment horizontal="center" vertical="center" wrapText="1"/>
    </xf>
    <xf numFmtId="0" fontId="11" fillId="9" borderId="11" xfId="0" applyFont="1" applyFill="1" applyBorder="1" applyAlignment="1">
      <alignment horizontal="center" vertical="center" wrapText="1"/>
    </xf>
    <xf numFmtId="0" fontId="13" fillId="0" borderId="15" xfId="0" applyFont="1" applyBorder="1" applyAlignment="1">
      <alignment horizontal="left" vertical="center"/>
    </xf>
    <xf numFmtId="0" fontId="9" fillId="0" borderId="15" xfId="0" applyFont="1" applyBorder="1" applyAlignment="1">
      <alignment horizontal="center" vertical="center" textRotation="90" wrapText="1"/>
    </xf>
    <xf numFmtId="0" fontId="3" fillId="0" borderId="24" xfId="0" applyFont="1" applyBorder="1"/>
    <xf numFmtId="0" fontId="41" fillId="0" borderId="15" xfId="0" applyFont="1" applyBorder="1" applyAlignment="1">
      <alignment horizontal="left" vertical="center" wrapText="1"/>
    </xf>
    <xf numFmtId="0" fontId="38" fillId="0" borderId="61" xfId="0" applyFont="1" applyBorder="1" applyAlignment="1">
      <alignment horizontal="left" vertical="center" wrapText="1"/>
    </xf>
    <xf numFmtId="0" fontId="0" fillId="0" borderId="56" xfId="0" applyFont="1" applyBorder="1" applyAlignment="1">
      <alignment horizontal="left" vertical="center" wrapText="1"/>
    </xf>
    <xf numFmtId="0" fontId="0" fillId="0" borderId="62" xfId="0" applyFont="1" applyBorder="1" applyAlignment="1">
      <alignment horizontal="left" vertical="center" wrapText="1"/>
    </xf>
    <xf numFmtId="0" fontId="38" fillId="0" borderId="53" xfId="0" applyFont="1" applyBorder="1" applyAlignment="1">
      <alignment horizontal="justify" vertical="center" wrapText="1"/>
    </xf>
    <xf numFmtId="0" fontId="0" fillId="0" borderId="54" xfId="0" applyFont="1" applyBorder="1" applyAlignment="1">
      <alignment horizontal="justify" vertical="center" wrapText="1"/>
    </xf>
    <xf numFmtId="0" fontId="0" fillId="0" borderId="55" xfId="0" applyFont="1" applyBorder="1" applyAlignment="1">
      <alignment horizontal="justify" vertical="center" wrapText="1"/>
    </xf>
    <xf numFmtId="0" fontId="39" fillId="0" borderId="15" xfId="0" applyFont="1" applyBorder="1" applyAlignment="1">
      <alignment horizontal="center" vertical="center" wrapText="1"/>
    </xf>
    <xf numFmtId="0" fontId="13" fillId="0" borderId="4" xfId="0" applyFont="1" applyBorder="1" applyAlignment="1">
      <alignment horizontal="left" vertical="center" wrapText="1"/>
    </xf>
    <xf numFmtId="0" fontId="3" fillId="0" borderId="26" xfId="0" applyFont="1" applyBorder="1"/>
    <xf numFmtId="0" fontId="13" fillId="0" borderId="23" xfId="0" applyFont="1" applyBorder="1" applyAlignment="1">
      <alignment horizontal="center" vertical="center"/>
    </xf>
    <xf numFmtId="0" fontId="13" fillId="0" borderId="27" xfId="0" applyFont="1" applyBorder="1" applyAlignment="1">
      <alignment horizontal="center" vertical="center"/>
    </xf>
    <xf numFmtId="0" fontId="13" fillId="0" borderId="34" xfId="0" applyFont="1" applyBorder="1" applyAlignment="1">
      <alignment horizontal="center" vertical="center"/>
    </xf>
    <xf numFmtId="0" fontId="13" fillId="0" borderId="23"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34" xfId="0" applyFont="1" applyBorder="1" applyAlignment="1">
      <alignment horizontal="center" vertical="center" wrapText="1"/>
    </xf>
    <xf numFmtId="0" fontId="0" fillId="0" borderId="0" xfId="0" applyFont="1" applyAlignment="1">
      <alignment horizontal="center"/>
    </xf>
    <xf numFmtId="0" fontId="0" fillId="0" borderId="0" xfId="0" applyFont="1" applyAlignment="1"/>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2" fillId="0" borderId="2" xfId="0" applyFont="1" applyBorder="1" applyAlignment="1">
      <alignment horizontal="center" vertical="center"/>
    </xf>
    <xf numFmtId="0" fontId="5" fillId="2" borderId="5" xfId="0" applyFont="1" applyFill="1" applyBorder="1" applyAlignment="1">
      <alignment horizontal="center" vertical="center" wrapText="1"/>
    </xf>
    <xf numFmtId="0" fontId="3" fillId="0" borderId="6" xfId="0" applyFont="1" applyBorder="1"/>
    <xf numFmtId="0" fontId="3" fillId="0" borderId="7" xfId="0" applyFont="1" applyBorder="1"/>
    <xf numFmtId="0" fontId="9" fillId="6" borderId="15" xfId="0" applyFont="1" applyFill="1" applyBorder="1" applyAlignment="1">
      <alignment horizontal="center" vertical="center"/>
    </xf>
    <xf numFmtId="0" fontId="9" fillId="6" borderId="15" xfId="0" applyFont="1" applyFill="1" applyBorder="1" applyAlignment="1">
      <alignment horizontal="center" vertical="center" wrapText="1"/>
    </xf>
    <xf numFmtId="0" fontId="9" fillId="6" borderId="16" xfId="0" applyFont="1" applyFill="1" applyBorder="1" applyAlignment="1">
      <alignment horizontal="center" vertical="center" wrapText="1"/>
    </xf>
    <xf numFmtId="0" fontId="3" fillId="0" borderId="17" xfId="0" applyFont="1" applyBorder="1"/>
    <xf numFmtId="0" fontId="3" fillId="0" borderId="18" xfId="0" applyFont="1" applyBorder="1"/>
    <xf numFmtId="0" fontId="9" fillId="6" borderId="19" xfId="0" applyFont="1" applyFill="1" applyBorder="1" applyAlignment="1">
      <alignment horizontal="center" vertical="center"/>
    </xf>
    <xf numFmtId="0" fontId="9" fillId="6" borderId="19" xfId="0" applyFont="1" applyFill="1" applyBorder="1" applyAlignment="1">
      <alignment horizontal="center" vertical="center" wrapText="1"/>
    </xf>
    <xf numFmtId="0" fontId="9" fillId="7" borderId="20"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9" fillId="6" borderId="20" xfId="0" applyFont="1" applyFill="1" applyBorder="1" applyAlignment="1">
      <alignment horizontal="center" vertical="center"/>
    </xf>
    <xf numFmtId="0" fontId="13" fillId="0" borderId="15" xfId="0" applyFont="1" applyBorder="1" applyAlignment="1">
      <alignment horizontal="center" vertical="center"/>
    </xf>
    <xf numFmtId="0" fontId="38" fillId="0" borderId="27" xfId="0" applyFont="1" applyBorder="1" applyAlignment="1">
      <alignment horizontal="justify" vertical="center" wrapText="1"/>
    </xf>
    <xf numFmtId="0" fontId="38" fillId="0" borderId="34" xfId="0" applyFont="1" applyBorder="1" applyAlignment="1">
      <alignment horizontal="justify" vertical="center" wrapText="1"/>
    </xf>
    <xf numFmtId="0" fontId="37" fillId="0" borderId="23" xfId="0" applyFont="1" applyBorder="1" applyAlignment="1">
      <alignment horizontal="left" vertical="center" wrapText="1"/>
    </xf>
    <xf numFmtId="0" fontId="37" fillId="0" borderId="34" xfId="0" applyFont="1" applyBorder="1" applyAlignment="1">
      <alignment horizontal="left" vertical="center" wrapText="1"/>
    </xf>
    <xf numFmtId="0" fontId="9" fillId="6" borderId="20" xfId="0" applyFont="1" applyFill="1" applyBorder="1" applyAlignment="1">
      <alignment horizontal="center" vertical="center" wrapText="1"/>
    </xf>
    <xf numFmtId="0" fontId="10" fillId="7" borderId="20" xfId="0" applyFont="1" applyFill="1" applyBorder="1" applyAlignment="1">
      <alignment horizontal="center" vertical="center" wrapText="1"/>
    </xf>
    <xf numFmtId="0" fontId="40" fillId="7" borderId="20" xfId="0" applyFont="1" applyFill="1" applyBorder="1" applyAlignment="1">
      <alignment horizontal="center" vertical="center" wrapText="1"/>
    </xf>
    <xf numFmtId="0" fontId="9" fillId="7" borderId="21" xfId="0" applyFont="1" applyFill="1" applyBorder="1" applyAlignment="1">
      <alignment horizontal="center" vertical="center" wrapText="1"/>
    </xf>
    <xf numFmtId="0" fontId="3" fillId="0" borderId="25" xfId="0" applyFont="1" applyBorder="1"/>
    <xf numFmtId="0" fontId="0" fillId="0" borderId="23" xfId="0" applyFont="1" applyBorder="1" applyAlignment="1">
      <alignment horizontal="center" vertical="center"/>
    </xf>
    <xf numFmtId="0" fontId="0" fillId="0" borderId="27" xfId="0" applyFont="1" applyBorder="1" applyAlignment="1">
      <alignment horizontal="center" vertical="center"/>
    </xf>
    <xf numFmtId="0" fontId="0" fillId="0" borderId="34" xfId="0" applyFont="1" applyBorder="1" applyAlignment="1">
      <alignment horizontal="center" vertical="center"/>
    </xf>
    <xf numFmtId="0" fontId="37" fillId="0" borderId="23" xfId="0" applyFont="1" applyBorder="1" applyAlignment="1">
      <alignment horizontal="justify" vertical="center" wrapText="1"/>
    </xf>
    <xf numFmtId="0" fontId="37" fillId="0" borderId="27" xfId="0" applyFont="1" applyBorder="1" applyAlignment="1">
      <alignment horizontal="justify" vertical="center" wrapText="1"/>
    </xf>
    <xf numFmtId="0" fontId="37" fillId="0" borderId="34" xfId="0" applyFont="1" applyBorder="1" applyAlignment="1">
      <alignment horizontal="justify" vertical="center" wrapText="1"/>
    </xf>
    <xf numFmtId="0" fontId="15" fillId="0" borderId="15" xfId="0" applyFont="1" applyBorder="1" applyAlignment="1">
      <alignment horizontal="center" vertical="center" wrapText="1"/>
    </xf>
    <xf numFmtId="9" fontId="1" fillId="8" borderId="53" xfId="0" applyNumberFormat="1" applyFont="1" applyFill="1" applyBorder="1" applyAlignment="1">
      <alignment horizontal="center" vertical="center" wrapText="1"/>
    </xf>
    <xf numFmtId="9" fontId="1" fillId="8" borderId="54" xfId="0" applyNumberFormat="1" applyFont="1" applyFill="1" applyBorder="1" applyAlignment="1">
      <alignment horizontal="center" vertical="center" wrapText="1"/>
    </xf>
    <xf numFmtId="9" fontId="1" fillId="8" borderId="55" xfId="0" applyNumberFormat="1" applyFont="1" applyFill="1" applyBorder="1" applyAlignment="1">
      <alignment horizontal="center" vertical="center" wrapText="1"/>
    </xf>
    <xf numFmtId="0" fontId="13" fillId="0" borderId="59" xfId="0" applyFont="1" applyBorder="1" applyAlignment="1">
      <alignment horizontal="center" vertical="center" wrapText="1"/>
    </xf>
    <xf numFmtId="0" fontId="13" fillId="0" borderId="63" xfId="0" applyFont="1" applyBorder="1" applyAlignment="1">
      <alignment horizontal="center" vertical="center" wrapText="1"/>
    </xf>
    <xf numFmtId="0" fontId="13" fillId="0" borderId="60"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34" xfId="0" applyFont="1" applyBorder="1" applyAlignment="1">
      <alignment horizontal="center" vertical="center" wrapText="1"/>
    </xf>
    <xf numFmtId="0" fontId="0" fillId="0" borderId="15" xfId="0" applyFont="1" applyBorder="1" applyAlignment="1">
      <alignment horizontal="center" vertical="center"/>
    </xf>
    <xf numFmtId="0" fontId="0" fillId="9" borderId="11" xfId="0" applyFont="1" applyFill="1" applyBorder="1" applyAlignment="1">
      <alignment horizontal="center" vertical="center" wrapText="1"/>
    </xf>
    <xf numFmtId="0" fontId="3" fillId="0" borderId="30" xfId="0" applyFont="1" applyBorder="1"/>
    <xf numFmtId="0" fontId="44" fillId="9" borderId="11" xfId="0" applyFont="1" applyFill="1" applyBorder="1" applyAlignment="1">
      <alignment horizontal="center" vertical="center" wrapText="1"/>
    </xf>
    <xf numFmtId="0" fontId="13" fillId="0" borderId="26" xfId="0" applyFont="1" applyBorder="1" applyAlignment="1">
      <alignment horizontal="left" vertical="center" wrapText="1"/>
    </xf>
    <xf numFmtId="0" fontId="0" fillId="0" borderId="23" xfId="0" applyFont="1" applyBorder="1" applyAlignment="1">
      <alignment horizontal="left" vertical="center" wrapText="1"/>
    </xf>
    <xf numFmtId="0" fontId="38" fillId="0" borderId="35" xfId="0" applyFont="1" applyBorder="1" applyAlignment="1">
      <alignment horizontal="left" vertical="center" wrapText="1"/>
    </xf>
    <xf numFmtId="0" fontId="0" fillId="0" borderId="1" xfId="0" applyFont="1" applyBorder="1" applyAlignment="1">
      <alignment horizontal="left" vertical="center" wrapText="1"/>
    </xf>
    <xf numFmtId="0" fontId="38" fillId="0" borderId="53" xfId="0" applyFont="1" applyBorder="1" applyAlignment="1">
      <alignment horizontal="left" vertical="center" wrapText="1"/>
    </xf>
    <xf numFmtId="0" fontId="0" fillId="0" borderId="54" xfId="0" applyFont="1" applyBorder="1" applyAlignment="1">
      <alignment horizontal="left" vertical="center" wrapText="1"/>
    </xf>
    <xf numFmtId="0" fontId="0" fillId="0" borderId="55" xfId="0" applyFont="1" applyBorder="1" applyAlignment="1">
      <alignment horizontal="left"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17" borderId="59" xfId="0" applyFont="1" applyFill="1" applyBorder="1" applyAlignment="1">
      <alignment horizontal="center" vertical="center"/>
    </xf>
    <xf numFmtId="0" fontId="0" fillId="17" borderId="60" xfId="0" applyFont="1" applyFill="1" applyBorder="1" applyAlignment="1">
      <alignment horizontal="center" vertical="center"/>
    </xf>
    <xf numFmtId="0" fontId="17" fillId="9" borderId="11" xfId="0" applyFont="1" applyFill="1" applyBorder="1" applyAlignment="1">
      <alignment horizontal="center" vertical="center" wrapText="1"/>
    </xf>
    <xf numFmtId="0" fontId="0" fillId="9" borderId="11" xfId="0" applyFont="1" applyFill="1" applyBorder="1" applyAlignment="1">
      <alignment horizontal="center"/>
    </xf>
    <xf numFmtId="0" fontId="11" fillId="9" borderId="28" xfId="0" applyFont="1" applyFill="1" applyBorder="1" applyAlignment="1">
      <alignment horizontal="center" vertical="center" wrapText="1"/>
    </xf>
    <xf numFmtId="0" fontId="0" fillId="9" borderId="28" xfId="0" applyFont="1" applyFill="1" applyBorder="1" applyAlignment="1">
      <alignment horizontal="center"/>
    </xf>
    <xf numFmtId="0" fontId="0" fillId="9" borderId="11" xfId="0" applyFont="1" applyFill="1" applyBorder="1" applyAlignment="1">
      <alignment horizontal="center" vertical="center"/>
    </xf>
    <xf numFmtId="0" fontId="3" fillId="0" borderId="12" xfId="0" applyFont="1" applyBorder="1" applyAlignment="1">
      <alignment vertical="center"/>
    </xf>
    <xf numFmtId="0" fontId="3" fillId="0" borderId="13" xfId="0" applyFont="1" applyBorder="1" applyAlignment="1">
      <alignment vertical="center"/>
    </xf>
    <xf numFmtId="9" fontId="11" fillId="13" borderId="15" xfId="0" applyNumberFormat="1" applyFont="1" applyFill="1" applyBorder="1" applyAlignment="1">
      <alignment horizontal="center" vertical="center"/>
    </xf>
    <xf numFmtId="9" fontId="24" fillId="0" borderId="15" xfId="0" applyNumberFormat="1" applyFont="1" applyBorder="1" applyAlignment="1">
      <alignment horizontal="center" vertical="center" wrapText="1"/>
    </xf>
    <xf numFmtId="0" fontId="13" fillId="0" borderId="15" xfId="0" applyFont="1" applyBorder="1" applyAlignment="1">
      <alignment horizontal="left" wrapText="1"/>
    </xf>
    <xf numFmtId="0" fontId="13" fillId="0" borderId="27" xfId="0" applyFont="1" applyBorder="1" applyAlignment="1">
      <alignment horizontal="left" vertical="center" wrapText="1"/>
    </xf>
    <xf numFmtId="0" fontId="12" fillId="0" borderId="26" xfId="0" applyFont="1" applyBorder="1" applyAlignment="1">
      <alignment horizontal="center" vertical="center" textRotation="90" wrapText="1"/>
    </xf>
    <xf numFmtId="9" fontId="1" fillId="0" borderId="27" xfId="0" applyNumberFormat="1" applyFont="1" applyBorder="1" applyAlignment="1">
      <alignment horizontal="center" vertical="center" wrapText="1"/>
    </xf>
    <xf numFmtId="164" fontId="10" fillId="0" borderId="15" xfId="0" applyNumberFormat="1" applyFont="1" applyBorder="1" applyAlignment="1">
      <alignment horizontal="center" vertical="center" wrapText="1"/>
    </xf>
    <xf numFmtId="0" fontId="26" fillId="0" borderId="11" xfId="0" applyFont="1" applyBorder="1" applyAlignment="1">
      <alignment horizontal="center" vertical="center"/>
    </xf>
    <xf numFmtId="0" fontId="28" fillId="9" borderId="11" xfId="0" applyFont="1" applyFill="1" applyBorder="1" applyAlignment="1">
      <alignment horizontal="left" vertical="center" wrapText="1"/>
    </xf>
    <xf numFmtId="0" fontId="15" fillId="0" borderId="38" xfId="0" applyFont="1" applyBorder="1" applyAlignment="1">
      <alignment horizontal="center"/>
    </xf>
    <xf numFmtId="0" fontId="3" fillId="0" borderId="39" xfId="0" applyFont="1" applyBorder="1"/>
    <xf numFmtId="0" fontId="3" fillId="0" borderId="41" xfId="0" applyFont="1" applyBorder="1"/>
    <xf numFmtId="0" fontId="3" fillId="0" borderId="42" xfId="0" applyFont="1" applyBorder="1"/>
    <xf numFmtId="0" fontId="3" fillId="0" borderId="43" xfId="0" applyFont="1" applyBorder="1"/>
    <xf numFmtId="0" fontId="33" fillId="14" borderId="46" xfId="0" applyFont="1" applyFill="1" applyBorder="1" applyAlignment="1">
      <alignment horizontal="center" vertical="center" wrapText="1"/>
    </xf>
    <xf numFmtId="0" fontId="3" fillId="0" borderId="47" xfId="0" applyFont="1" applyBorder="1"/>
    <xf numFmtId="0" fontId="33" fillId="14" borderId="46" xfId="0" applyFont="1" applyFill="1" applyBorder="1" applyAlignment="1">
      <alignment horizontal="center" vertical="center"/>
    </xf>
    <xf numFmtId="0" fontId="31" fillId="9" borderId="38" xfId="0" applyFont="1" applyFill="1" applyBorder="1" applyAlignment="1">
      <alignment horizontal="center" vertical="center"/>
    </xf>
    <xf numFmtId="0" fontId="3" fillId="0" borderId="44" xfId="0" applyFont="1" applyBorder="1"/>
    <xf numFmtId="0" fontId="3" fillId="0" borderId="45" xfId="0" applyFont="1" applyBorder="1"/>
    <xf numFmtId="0" fontId="9" fillId="0" borderId="5" xfId="0" applyFont="1" applyBorder="1" applyAlignment="1">
      <alignment horizontal="center" vertical="center"/>
    </xf>
    <xf numFmtId="0" fontId="3" fillId="0" borderId="40" xfId="0" applyFont="1" applyBorder="1"/>
    <xf numFmtId="0" fontId="29" fillId="0" borderId="5" xfId="0" applyFont="1" applyBorder="1" applyAlignment="1">
      <alignment horizontal="left" vertical="center"/>
    </xf>
    <xf numFmtId="0" fontId="30" fillId="0" borderId="5" xfId="0" applyFont="1" applyBorder="1" applyAlignment="1">
      <alignment horizontal="left" vertical="center"/>
    </xf>
    <xf numFmtId="0" fontId="33" fillId="14" borderId="48" xfId="0" applyFont="1" applyFill="1" applyBorder="1" applyAlignment="1">
      <alignment horizontal="center" vertical="center" wrapText="1"/>
    </xf>
    <xf numFmtId="0" fontId="3" fillId="0" borderId="49" xfId="0" applyFont="1" applyBorder="1"/>
    <xf numFmtId="0" fontId="3" fillId="0" borderId="50" xfId="0" applyFont="1" applyBorder="1"/>
    <xf numFmtId="0" fontId="3" fillId="0" borderId="51" xfId="0" applyFont="1" applyBorder="1"/>
    <xf numFmtId="0" fontId="34" fillId="9" borderId="38" xfId="0" applyFont="1" applyFill="1" applyBorder="1" applyAlignment="1">
      <alignment horizontal="center" vertical="center"/>
    </xf>
    <xf numFmtId="0" fontId="35" fillId="0" borderId="0" xfId="0" applyFont="1" applyAlignment="1">
      <alignment horizontal="center" vertical="center" textRotation="90"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1400" b="0" i="0">
                <a:solidFill>
                  <a:srgbClr val="333333"/>
                </a:solidFill>
                <a:latin typeface="+mn-lt"/>
              </a:defRPr>
            </a:pPr>
            <a:r>
              <a:rPr lang="es-CO" sz="1400" b="0" i="0">
                <a:solidFill>
                  <a:srgbClr val="333333"/>
                </a:solidFill>
                <a:latin typeface="+mn-lt"/>
              </a:rPr>
              <a:t>SEGUIMIENTO AL PAM</a:t>
            </a:r>
          </a:p>
        </c:rich>
      </c:tx>
      <c:overlay val="0"/>
    </c:title>
    <c:autoTitleDeleted val="0"/>
    <c:plotArea>
      <c:layout/>
      <c:barChart>
        <c:barDir val="bar"/>
        <c:grouping val="clustered"/>
        <c:varyColors val="1"/>
        <c:ser>
          <c:idx val="0"/>
          <c:order val="0"/>
          <c:tx>
            <c:strRef>
              <c:f>'SEGUIMIENTO 2021'!$C$3</c:f>
              <c:strCache>
                <c:ptCount val="1"/>
                <c:pt idx="0">
                  <c:v>META  EN PESO</c:v>
                </c:pt>
              </c:strCache>
            </c:strRef>
          </c:tx>
          <c:spPr>
            <a:solidFill>
              <a:srgbClr val="666699"/>
            </a:solidFill>
            <a:ln cmpd="sng">
              <a:solidFill>
                <a:srgbClr val="000000"/>
              </a:solidFill>
            </a:ln>
          </c:spPr>
          <c:invertIfNegative val="1"/>
          <c:cat>
            <c:strRef>
              <c:f>'SEGUIMIENTO 2021'!$B$4:$B$7</c:f>
              <c:strCache>
                <c:ptCount val="4"/>
                <c:pt idx="0">
                  <c:v>ACOMPAÑAMIENTO A EE</c:v>
                </c:pt>
                <c:pt idx="1">
                  <c:v>FORMACION DE DOCENTES Y DIRECTIVOS DOCENTES</c:v>
                </c:pt>
                <c:pt idx="2">
                  <c:v>USO MTIC</c:v>
                </c:pt>
                <c:pt idx="3">
                  <c:v>TOTAL AVANCE GENERAL DEL PAM </c:v>
                </c:pt>
              </c:strCache>
            </c:strRef>
          </c:cat>
          <c:val>
            <c:numRef>
              <c:f>'SEGUIMIENTO 2021'!$C$4:$C$7</c:f>
              <c:numCache>
                <c:formatCode>0%</c:formatCode>
                <c:ptCount val="4"/>
                <c:pt idx="0">
                  <c:v>0.55000000000000004</c:v>
                </c:pt>
                <c:pt idx="1">
                  <c:v>0.3</c:v>
                </c:pt>
                <c:pt idx="2">
                  <c:v>0.15</c:v>
                </c:pt>
                <c:pt idx="3">
                  <c:v>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89D8-4B10-B749-3FE8ACE7102F}"/>
            </c:ext>
          </c:extLst>
        </c:ser>
        <c:ser>
          <c:idx val="1"/>
          <c:order val="1"/>
          <c:tx>
            <c:strRef>
              <c:f>'SEGUIMIENTO 2021'!$D$3</c:f>
              <c:strCache>
                <c:ptCount val="1"/>
                <c:pt idx="0">
                  <c:v>AVANCE JUNIO 30</c:v>
                </c:pt>
              </c:strCache>
            </c:strRef>
          </c:tx>
          <c:spPr>
            <a:solidFill>
              <a:srgbClr val="993366"/>
            </a:solidFill>
            <a:ln cmpd="sng">
              <a:solidFill>
                <a:srgbClr val="000000"/>
              </a:solidFill>
            </a:ln>
          </c:spPr>
          <c:invertIfNegative val="1"/>
          <c:cat>
            <c:strRef>
              <c:f>'SEGUIMIENTO 2021'!$B$4:$B$7</c:f>
              <c:strCache>
                <c:ptCount val="4"/>
                <c:pt idx="0">
                  <c:v>ACOMPAÑAMIENTO A EE</c:v>
                </c:pt>
                <c:pt idx="1">
                  <c:v>FORMACION DE DOCENTES Y DIRECTIVOS DOCENTES</c:v>
                </c:pt>
                <c:pt idx="2">
                  <c:v>USO MTIC</c:v>
                </c:pt>
                <c:pt idx="3">
                  <c:v>TOTAL AVANCE GENERAL DEL PAM </c:v>
                </c:pt>
              </c:strCache>
            </c:strRef>
          </c:cat>
          <c:val>
            <c:numRef>
              <c:f>'SEGUIMIENTO 2021'!$D$4:$D$7</c:f>
              <c:numCache>
                <c:formatCode>0%</c:formatCode>
                <c:ptCount val="4"/>
                <c:pt idx="0">
                  <c:v>0.14677777777777778</c:v>
                </c:pt>
                <c:pt idx="1">
                  <c:v>5.9999999999999991E-2</c:v>
                </c:pt>
                <c:pt idx="2">
                  <c:v>0.12374999999999999</c:v>
                </c:pt>
                <c:pt idx="3">
                  <c:v>0.33052777777777775</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89D8-4B10-B749-3FE8ACE7102F}"/>
            </c:ext>
          </c:extLst>
        </c:ser>
        <c:ser>
          <c:idx val="2"/>
          <c:order val="2"/>
          <c:tx>
            <c:strRef>
              <c:f>'SEGUIMIENTO 2021'!$E$3</c:f>
              <c:strCache>
                <c:ptCount val="1"/>
                <c:pt idx="0">
                  <c:v>AVANCE DICIEMBRE 30</c:v>
                </c:pt>
              </c:strCache>
            </c:strRef>
          </c:tx>
          <c:spPr>
            <a:solidFill>
              <a:srgbClr val="969696"/>
            </a:solidFill>
            <a:ln cmpd="sng">
              <a:solidFill>
                <a:srgbClr val="000000"/>
              </a:solidFill>
            </a:ln>
          </c:spPr>
          <c:invertIfNegative val="1"/>
          <c:cat>
            <c:strRef>
              <c:f>'SEGUIMIENTO 2021'!$B$4:$B$7</c:f>
              <c:strCache>
                <c:ptCount val="4"/>
                <c:pt idx="0">
                  <c:v>ACOMPAÑAMIENTO A EE</c:v>
                </c:pt>
                <c:pt idx="1">
                  <c:v>FORMACION DE DOCENTES Y DIRECTIVOS DOCENTES</c:v>
                </c:pt>
                <c:pt idx="2">
                  <c:v>USO MTIC</c:v>
                </c:pt>
                <c:pt idx="3">
                  <c:v>TOTAL AVANCE GENERAL DEL PAM </c:v>
                </c:pt>
              </c:strCache>
            </c:strRef>
          </c:cat>
          <c:val>
            <c:numRef>
              <c:f>'SEGUIMIENTO 2021'!$E$4:$E$7</c:f>
              <c:numCache>
                <c:formatCode>0%</c:formatCode>
                <c:ptCount val="4"/>
                <c:pt idx="0">
                  <c:v>0.5</c:v>
                </c:pt>
                <c:pt idx="1">
                  <c:v>0.35</c:v>
                </c:pt>
                <c:pt idx="2">
                  <c:v>0.15</c:v>
                </c:pt>
                <c:pt idx="3">
                  <c:v>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2-89D8-4B10-B749-3FE8ACE7102F}"/>
            </c:ext>
          </c:extLst>
        </c:ser>
        <c:ser>
          <c:idx val="3"/>
          <c:order val="3"/>
          <c:tx>
            <c:strRef>
              <c:f>'SEGUIMIENTO 2021'!$F$3</c:f>
              <c:strCache>
                <c:ptCount val="1"/>
                <c:pt idx="0">
                  <c:v>AVANCE PROMEDIO ANUAL</c:v>
                </c:pt>
              </c:strCache>
            </c:strRef>
          </c:tx>
          <c:spPr>
            <a:solidFill>
              <a:srgbClr val="666699"/>
            </a:solidFill>
            <a:ln cmpd="sng">
              <a:solidFill>
                <a:srgbClr val="000000"/>
              </a:solidFill>
            </a:ln>
          </c:spPr>
          <c:invertIfNegative val="1"/>
          <c:cat>
            <c:strRef>
              <c:f>'SEGUIMIENTO 2021'!$B$4:$B$7</c:f>
              <c:strCache>
                <c:ptCount val="4"/>
                <c:pt idx="0">
                  <c:v>ACOMPAÑAMIENTO A EE</c:v>
                </c:pt>
                <c:pt idx="1">
                  <c:v>FORMACION DE DOCENTES Y DIRECTIVOS DOCENTES</c:v>
                </c:pt>
                <c:pt idx="2">
                  <c:v>USO MTIC</c:v>
                </c:pt>
                <c:pt idx="3">
                  <c:v>TOTAL AVANCE GENERAL DEL PAM </c:v>
                </c:pt>
              </c:strCache>
            </c:strRef>
          </c:cat>
          <c:val>
            <c:numRef>
              <c:f>'SEGUIMIENTO 2021'!$F$4:$F$7</c:f>
              <c:numCache>
                <c:formatCode>0%</c:formatCode>
                <c:ptCount val="4"/>
                <c:pt idx="0">
                  <c:v>0.32338888888888889</c:v>
                </c:pt>
                <c:pt idx="1">
                  <c:v>0.20499999999999999</c:v>
                </c:pt>
                <c:pt idx="2">
                  <c:v>0.136875</c:v>
                </c:pt>
                <c:pt idx="3">
                  <c:v>0.66526388888888888</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3-89D8-4B10-B749-3FE8ACE7102F}"/>
            </c:ext>
          </c:extLst>
        </c:ser>
        <c:dLbls>
          <c:showLegendKey val="0"/>
          <c:showVal val="0"/>
          <c:showCatName val="0"/>
          <c:showSerName val="0"/>
          <c:showPercent val="0"/>
          <c:showBubbleSize val="0"/>
        </c:dLbls>
        <c:gapWidth val="150"/>
        <c:axId val="38544512"/>
        <c:axId val="38546432"/>
      </c:barChart>
      <c:catAx>
        <c:axId val="38544512"/>
        <c:scaling>
          <c:orientation val="maxMin"/>
        </c:scaling>
        <c:delete val="0"/>
        <c:axPos val="l"/>
        <c:title>
          <c:tx>
            <c:rich>
              <a:bodyPr/>
              <a:lstStyle/>
              <a:p>
                <a:pPr lvl="0">
                  <a:defRPr b="0">
                    <a:solidFill>
                      <a:srgbClr val="000000"/>
                    </a:solidFill>
                    <a:latin typeface="+mn-lt"/>
                  </a:defRPr>
                </a:pPr>
                <a:endParaRPr lang="es-CO"/>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s-CO"/>
          </a:p>
        </c:txPr>
        <c:crossAx val="38546432"/>
        <c:crosses val="autoZero"/>
        <c:auto val="1"/>
        <c:lblAlgn val="ctr"/>
        <c:lblOffset val="100"/>
        <c:noMultiLvlLbl val="1"/>
      </c:catAx>
      <c:valAx>
        <c:axId val="38546432"/>
        <c:scaling>
          <c:orientation val="minMax"/>
        </c:scaling>
        <c:delete val="0"/>
        <c:axPos val="b"/>
        <c:title>
          <c:tx>
            <c:rich>
              <a:bodyPr/>
              <a:lstStyle/>
              <a:p>
                <a:pPr lvl="0">
                  <a:defRPr b="0">
                    <a:solidFill>
                      <a:srgbClr val="000000"/>
                    </a:solidFill>
                    <a:latin typeface="+mn-lt"/>
                  </a:defRPr>
                </a:pPr>
                <a:endParaRPr lang="es-CO"/>
              </a:p>
            </c:rich>
          </c:tx>
          <c:overlay val="0"/>
        </c:title>
        <c:numFmt formatCode="0%" sourceLinked="1"/>
        <c:majorTickMark val="none"/>
        <c:minorTickMark val="none"/>
        <c:tickLblPos val="nextTo"/>
        <c:spPr>
          <a:ln/>
        </c:spPr>
        <c:txPr>
          <a:bodyPr/>
          <a:lstStyle/>
          <a:p>
            <a:pPr lvl="0">
              <a:defRPr b="0">
                <a:solidFill>
                  <a:srgbClr val="000000"/>
                </a:solidFill>
                <a:latin typeface="+mn-lt"/>
              </a:defRPr>
            </a:pPr>
            <a:endParaRPr lang="es-CO"/>
          </a:p>
        </c:txPr>
        <c:crossAx val="38544512"/>
        <c:crosses val="max"/>
        <c:crossBetween val="between"/>
      </c:valAx>
    </c:plotArea>
    <c:legend>
      <c:legendPos val="b"/>
      <c:overlay val="0"/>
      <c:txPr>
        <a:bodyPr/>
        <a:lstStyle/>
        <a:p>
          <a:pPr lvl="0">
            <a:defRPr b="0">
              <a:solidFill>
                <a:srgbClr val="1A1A1A"/>
              </a:solidFill>
              <a:latin typeface="+mn-lt"/>
            </a:defRPr>
          </a:pPr>
          <a:endParaRPr lang="es-CO"/>
        </a:p>
      </c:txPr>
    </c:legend>
    <c:plotVisOnly val="1"/>
    <c:dispBlanksAs val="zero"/>
    <c:showDLblsOverMax val="1"/>
  </c:chart>
  <c:spPr>
    <a:solidFill>
      <a:srgbClr val="FFFFFF"/>
    </a:solidFill>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barChart>
        <c:barDir val="col"/>
        <c:grouping val="clustered"/>
        <c:varyColors val="1"/>
        <c:ser>
          <c:idx val="0"/>
          <c:order val="0"/>
          <c:spPr>
            <a:solidFill>
              <a:srgbClr val="666699"/>
            </a:solidFill>
            <a:ln cmpd="sng">
              <a:solidFill>
                <a:srgbClr val="000000"/>
              </a:solidFill>
            </a:ln>
          </c:spPr>
          <c:invertIfNegative val="1"/>
          <c:cat>
            <c:strRef>
              <c:f>'RESUMEN POR PROYECTO 2021'!$C$26:$D$26</c:f>
              <c:strCache>
                <c:ptCount val="2"/>
                <c:pt idx="0">
                  <c:v>Meta</c:v>
                </c:pt>
                <c:pt idx="1">
                  <c:v>Avance</c:v>
                </c:pt>
              </c:strCache>
            </c:strRef>
          </c:cat>
          <c:val>
            <c:numRef>
              <c:f>'RESUMEN POR PROYECTO 2021'!$C$27:$D$27</c:f>
              <c:numCache>
                <c:formatCode>0.0%</c:formatCode>
                <c:ptCount val="2"/>
                <c:pt idx="0" formatCode="0%">
                  <c:v>1</c:v>
                </c:pt>
                <c:pt idx="1">
                  <c:v>0.5</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4616-4A8A-885B-4C8A704204BD}"/>
            </c:ext>
          </c:extLst>
        </c:ser>
        <c:dLbls>
          <c:showLegendKey val="0"/>
          <c:showVal val="0"/>
          <c:showCatName val="0"/>
          <c:showSerName val="0"/>
          <c:showPercent val="0"/>
          <c:showBubbleSize val="0"/>
        </c:dLbls>
        <c:gapWidth val="150"/>
        <c:axId val="39756928"/>
        <c:axId val="39758848"/>
      </c:barChart>
      <c:catAx>
        <c:axId val="39756928"/>
        <c:scaling>
          <c:orientation val="minMax"/>
        </c:scaling>
        <c:delete val="0"/>
        <c:axPos val="b"/>
        <c:title>
          <c:tx>
            <c:rich>
              <a:bodyPr/>
              <a:lstStyle/>
              <a:p>
                <a:pPr lvl="0">
                  <a:defRPr b="0">
                    <a:solidFill>
                      <a:srgbClr val="000000"/>
                    </a:solidFill>
                    <a:latin typeface="+mn-lt"/>
                  </a:defRPr>
                </a:pPr>
                <a:endParaRPr lang="es-CO"/>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s-CO"/>
          </a:p>
        </c:txPr>
        <c:crossAx val="39758848"/>
        <c:crosses val="autoZero"/>
        <c:auto val="1"/>
        <c:lblAlgn val="ctr"/>
        <c:lblOffset val="100"/>
        <c:noMultiLvlLbl val="1"/>
      </c:catAx>
      <c:valAx>
        <c:axId val="39758848"/>
        <c:scaling>
          <c:orientation val="minMax"/>
        </c:scaling>
        <c:delete val="0"/>
        <c:axPos val="l"/>
        <c:title>
          <c:tx>
            <c:rich>
              <a:bodyPr/>
              <a:lstStyle/>
              <a:p>
                <a:pPr lvl="0">
                  <a:defRPr b="0">
                    <a:solidFill>
                      <a:srgbClr val="000000"/>
                    </a:solidFill>
                    <a:latin typeface="+mn-lt"/>
                  </a:defRPr>
                </a:pPr>
                <a:endParaRPr lang="es-CO"/>
              </a:p>
            </c:rich>
          </c:tx>
          <c:overlay val="0"/>
        </c:title>
        <c:numFmt formatCode="0%" sourceLinked="1"/>
        <c:majorTickMark val="none"/>
        <c:minorTickMark val="none"/>
        <c:tickLblPos val="nextTo"/>
        <c:spPr>
          <a:ln/>
        </c:spPr>
        <c:txPr>
          <a:bodyPr/>
          <a:lstStyle/>
          <a:p>
            <a:pPr lvl="0">
              <a:defRPr b="0">
                <a:solidFill>
                  <a:srgbClr val="000000"/>
                </a:solidFill>
                <a:latin typeface="+mn-lt"/>
              </a:defRPr>
            </a:pPr>
            <a:endParaRPr lang="es-CO"/>
          </a:p>
        </c:txPr>
        <c:crossAx val="39756928"/>
        <c:crosses val="autoZero"/>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barChart>
        <c:barDir val="col"/>
        <c:grouping val="clustered"/>
        <c:varyColors val="1"/>
        <c:ser>
          <c:idx val="0"/>
          <c:order val="0"/>
          <c:spPr>
            <a:solidFill>
              <a:srgbClr val="666699"/>
            </a:solidFill>
            <a:ln cmpd="sng">
              <a:solidFill>
                <a:srgbClr val="000000"/>
              </a:solidFill>
            </a:ln>
          </c:spPr>
          <c:invertIfNegative val="1"/>
          <c:cat>
            <c:strRef>
              <c:f>'RESUMEN POR PROYECTO 2021'!$F$26:$G$26</c:f>
              <c:strCache>
                <c:ptCount val="2"/>
                <c:pt idx="0">
                  <c:v>Meta</c:v>
                </c:pt>
                <c:pt idx="1">
                  <c:v>Avance</c:v>
                </c:pt>
              </c:strCache>
            </c:strRef>
          </c:cat>
          <c:val>
            <c:numRef>
              <c:f>'RESUMEN POR PROYECTO 2021'!$F$27:$G$27</c:f>
              <c:numCache>
                <c:formatCode>0.0%</c:formatCode>
                <c:ptCount val="2"/>
                <c:pt idx="0" formatCode="0%">
                  <c:v>1</c:v>
                </c:pt>
                <c:pt idx="1">
                  <c:v>0.45</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9B26-4C41-B2B2-1EFDA7D2633C}"/>
            </c:ext>
          </c:extLst>
        </c:ser>
        <c:dLbls>
          <c:showLegendKey val="0"/>
          <c:showVal val="0"/>
          <c:showCatName val="0"/>
          <c:showSerName val="0"/>
          <c:showPercent val="0"/>
          <c:showBubbleSize val="0"/>
        </c:dLbls>
        <c:gapWidth val="150"/>
        <c:axId val="39771136"/>
        <c:axId val="39462016"/>
      </c:barChart>
      <c:catAx>
        <c:axId val="39771136"/>
        <c:scaling>
          <c:orientation val="minMax"/>
        </c:scaling>
        <c:delete val="0"/>
        <c:axPos val="b"/>
        <c:title>
          <c:tx>
            <c:rich>
              <a:bodyPr/>
              <a:lstStyle/>
              <a:p>
                <a:pPr lvl="0">
                  <a:defRPr b="0">
                    <a:solidFill>
                      <a:srgbClr val="000000"/>
                    </a:solidFill>
                    <a:latin typeface="+mn-lt"/>
                  </a:defRPr>
                </a:pPr>
                <a:endParaRPr lang="es-CO"/>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s-CO"/>
          </a:p>
        </c:txPr>
        <c:crossAx val="39462016"/>
        <c:crosses val="autoZero"/>
        <c:auto val="1"/>
        <c:lblAlgn val="ctr"/>
        <c:lblOffset val="100"/>
        <c:noMultiLvlLbl val="1"/>
      </c:catAx>
      <c:valAx>
        <c:axId val="39462016"/>
        <c:scaling>
          <c:orientation val="minMax"/>
        </c:scaling>
        <c:delete val="0"/>
        <c:axPos val="l"/>
        <c:title>
          <c:tx>
            <c:rich>
              <a:bodyPr/>
              <a:lstStyle/>
              <a:p>
                <a:pPr lvl="0">
                  <a:defRPr b="0">
                    <a:solidFill>
                      <a:srgbClr val="000000"/>
                    </a:solidFill>
                    <a:latin typeface="+mn-lt"/>
                  </a:defRPr>
                </a:pPr>
                <a:endParaRPr lang="es-CO"/>
              </a:p>
            </c:rich>
          </c:tx>
          <c:overlay val="0"/>
        </c:title>
        <c:numFmt formatCode="0%" sourceLinked="1"/>
        <c:majorTickMark val="none"/>
        <c:minorTickMark val="none"/>
        <c:tickLblPos val="nextTo"/>
        <c:spPr>
          <a:ln/>
        </c:spPr>
        <c:txPr>
          <a:bodyPr/>
          <a:lstStyle/>
          <a:p>
            <a:pPr lvl="0">
              <a:defRPr b="0">
                <a:solidFill>
                  <a:srgbClr val="000000"/>
                </a:solidFill>
                <a:latin typeface="+mn-lt"/>
              </a:defRPr>
            </a:pPr>
            <a:endParaRPr lang="es-CO"/>
          </a:p>
        </c:txPr>
        <c:crossAx val="39771136"/>
        <c:crosses val="autoZero"/>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barChart>
        <c:barDir val="col"/>
        <c:grouping val="clustered"/>
        <c:varyColors val="1"/>
        <c:ser>
          <c:idx val="0"/>
          <c:order val="0"/>
          <c:spPr>
            <a:solidFill>
              <a:srgbClr val="666699"/>
            </a:solidFill>
            <a:ln cmpd="sng">
              <a:solidFill>
                <a:srgbClr val="000000"/>
              </a:solidFill>
            </a:ln>
          </c:spPr>
          <c:invertIfNegative val="1"/>
          <c:cat>
            <c:strRef>
              <c:f>'RESUMEN POR PROYECTO 2021'!$I$26:$J$26</c:f>
              <c:strCache>
                <c:ptCount val="2"/>
                <c:pt idx="0">
                  <c:v>Meta</c:v>
                </c:pt>
                <c:pt idx="1">
                  <c:v>Avance</c:v>
                </c:pt>
              </c:strCache>
            </c:strRef>
          </c:cat>
          <c:val>
            <c:numRef>
              <c:f>'RESUMEN POR PROYECTO 2021'!$I$27:$J$27</c:f>
              <c:numCache>
                <c:formatCode>0.0%</c:formatCode>
                <c:ptCount val="2"/>
                <c:pt idx="0" formatCode="0%">
                  <c:v>1</c:v>
                </c:pt>
                <c:pt idx="1">
                  <c:v>0.6</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9AA8-44C5-9E2F-B9D9E3A0379C}"/>
            </c:ext>
          </c:extLst>
        </c:ser>
        <c:dLbls>
          <c:showLegendKey val="0"/>
          <c:showVal val="0"/>
          <c:showCatName val="0"/>
          <c:showSerName val="0"/>
          <c:showPercent val="0"/>
          <c:showBubbleSize val="0"/>
        </c:dLbls>
        <c:gapWidth val="150"/>
        <c:axId val="39498880"/>
        <c:axId val="39500800"/>
      </c:barChart>
      <c:catAx>
        <c:axId val="39498880"/>
        <c:scaling>
          <c:orientation val="minMax"/>
        </c:scaling>
        <c:delete val="0"/>
        <c:axPos val="b"/>
        <c:title>
          <c:tx>
            <c:rich>
              <a:bodyPr/>
              <a:lstStyle/>
              <a:p>
                <a:pPr lvl="0">
                  <a:defRPr b="0">
                    <a:solidFill>
                      <a:srgbClr val="000000"/>
                    </a:solidFill>
                    <a:latin typeface="+mn-lt"/>
                  </a:defRPr>
                </a:pPr>
                <a:endParaRPr lang="es-CO"/>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s-CO"/>
          </a:p>
        </c:txPr>
        <c:crossAx val="39500800"/>
        <c:crosses val="autoZero"/>
        <c:auto val="1"/>
        <c:lblAlgn val="ctr"/>
        <c:lblOffset val="100"/>
        <c:noMultiLvlLbl val="1"/>
      </c:catAx>
      <c:valAx>
        <c:axId val="39500800"/>
        <c:scaling>
          <c:orientation val="minMax"/>
        </c:scaling>
        <c:delete val="0"/>
        <c:axPos val="l"/>
        <c:title>
          <c:tx>
            <c:rich>
              <a:bodyPr/>
              <a:lstStyle/>
              <a:p>
                <a:pPr lvl="0">
                  <a:defRPr b="0">
                    <a:solidFill>
                      <a:srgbClr val="000000"/>
                    </a:solidFill>
                    <a:latin typeface="+mn-lt"/>
                  </a:defRPr>
                </a:pPr>
                <a:endParaRPr lang="es-CO"/>
              </a:p>
            </c:rich>
          </c:tx>
          <c:overlay val="0"/>
        </c:title>
        <c:numFmt formatCode="0%" sourceLinked="1"/>
        <c:majorTickMark val="none"/>
        <c:minorTickMark val="none"/>
        <c:tickLblPos val="nextTo"/>
        <c:spPr>
          <a:ln/>
        </c:spPr>
        <c:txPr>
          <a:bodyPr/>
          <a:lstStyle/>
          <a:p>
            <a:pPr lvl="0">
              <a:defRPr b="0">
                <a:solidFill>
                  <a:srgbClr val="000000"/>
                </a:solidFill>
                <a:latin typeface="+mn-lt"/>
              </a:defRPr>
            </a:pPr>
            <a:endParaRPr lang="es-CO"/>
          </a:p>
        </c:txPr>
        <c:crossAx val="39498880"/>
        <c:crosses val="autoZero"/>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barChart>
        <c:barDir val="col"/>
        <c:grouping val="clustered"/>
        <c:varyColors val="1"/>
        <c:ser>
          <c:idx val="0"/>
          <c:order val="0"/>
          <c:spPr>
            <a:solidFill>
              <a:srgbClr val="666699"/>
            </a:solidFill>
            <a:ln cmpd="sng">
              <a:solidFill>
                <a:srgbClr val="000000"/>
              </a:solidFill>
            </a:ln>
          </c:spPr>
          <c:invertIfNegative val="1"/>
          <c:cat>
            <c:strRef>
              <c:f>'RESUMEN POR PROYECTO 2021'!$L$26:$M$26</c:f>
              <c:strCache>
                <c:ptCount val="2"/>
                <c:pt idx="0">
                  <c:v>Meta</c:v>
                </c:pt>
                <c:pt idx="1">
                  <c:v>Avance</c:v>
                </c:pt>
              </c:strCache>
            </c:strRef>
          </c:cat>
          <c:val>
            <c:numRef>
              <c:f>'RESUMEN POR PROYECTO 2021'!$L$27:$M$27</c:f>
              <c:numCache>
                <c:formatCode>0.0%</c:formatCode>
                <c:ptCount val="2"/>
                <c:pt idx="0" formatCode="0%">
                  <c:v>1</c:v>
                </c:pt>
                <c:pt idx="1">
                  <c:v>0.15</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579D-4E5E-B735-46799C7C1DC2}"/>
            </c:ext>
          </c:extLst>
        </c:ser>
        <c:dLbls>
          <c:showLegendKey val="0"/>
          <c:showVal val="0"/>
          <c:showCatName val="0"/>
          <c:showSerName val="0"/>
          <c:showPercent val="0"/>
          <c:showBubbleSize val="0"/>
        </c:dLbls>
        <c:gapWidth val="150"/>
        <c:axId val="39525376"/>
        <c:axId val="39535744"/>
      </c:barChart>
      <c:catAx>
        <c:axId val="39525376"/>
        <c:scaling>
          <c:orientation val="minMax"/>
        </c:scaling>
        <c:delete val="0"/>
        <c:axPos val="b"/>
        <c:title>
          <c:tx>
            <c:rich>
              <a:bodyPr/>
              <a:lstStyle/>
              <a:p>
                <a:pPr lvl="0">
                  <a:defRPr b="0">
                    <a:solidFill>
                      <a:srgbClr val="000000"/>
                    </a:solidFill>
                    <a:latin typeface="+mn-lt"/>
                  </a:defRPr>
                </a:pPr>
                <a:endParaRPr lang="es-CO"/>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s-CO"/>
          </a:p>
        </c:txPr>
        <c:crossAx val="39535744"/>
        <c:crosses val="autoZero"/>
        <c:auto val="1"/>
        <c:lblAlgn val="ctr"/>
        <c:lblOffset val="100"/>
        <c:noMultiLvlLbl val="1"/>
      </c:catAx>
      <c:valAx>
        <c:axId val="39535744"/>
        <c:scaling>
          <c:orientation val="minMax"/>
        </c:scaling>
        <c:delete val="0"/>
        <c:axPos val="l"/>
        <c:title>
          <c:tx>
            <c:rich>
              <a:bodyPr/>
              <a:lstStyle/>
              <a:p>
                <a:pPr lvl="0">
                  <a:defRPr b="0">
                    <a:solidFill>
                      <a:srgbClr val="000000"/>
                    </a:solidFill>
                    <a:latin typeface="+mn-lt"/>
                  </a:defRPr>
                </a:pPr>
                <a:endParaRPr lang="es-CO"/>
              </a:p>
            </c:rich>
          </c:tx>
          <c:overlay val="0"/>
        </c:title>
        <c:numFmt formatCode="0%" sourceLinked="1"/>
        <c:majorTickMark val="none"/>
        <c:minorTickMark val="none"/>
        <c:tickLblPos val="nextTo"/>
        <c:spPr>
          <a:ln/>
        </c:spPr>
        <c:txPr>
          <a:bodyPr/>
          <a:lstStyle/>
          <a:p>
            <a:pPr lvl="0">
              <a:defRPr b="0">
                <a:solidFill>
                  <a:srgbClr val="000000"/>
                </a:solidFill>
                <a:latin typeface="+mn-lt"/>
              </a:defRPr>
            </a:pPr>
            <a:endParaRPr lang="es-CO"/>
          </a:p>
        </c:txPr>
        <c:crossAx val="39525376"/>
        <c:crosses val="autoZero"/>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barChart>
        <c:barDir val="col"/>
        <c:grouping val="clustered"/>
        <c:varyColors val="1"/>
        <c:ser>
          <c:idx val="0"/>
          <c:order val="0"/>
          <c:spPr>
            <a:solidFill>
              <a:srgbClr val="666699"/>
            </a:solidFill>
            <a:ln cmpd="sng">
              <a:solidFill>
                <a:srgbClr val="000000"/>
              </a:solidFill>
            </a:ln>
          </c:spPr>
          <c:invertIfNegative val="1"/>
          <c:cat>
            <c:strRef>
              <c:f>'RESUMEN POR PROYECTO 2021'!$O$26:$P$26</c:f>
              <c:strCache>
                <c:ptCount val="2"/>
                <c:pt idx="0">
                  <c:v>Meta</c:v>
                </c:pt>
                <c:pt idx="1">
                  <c:v>Avance</c:v>
                </c:pt>
              </c:strCache>
            </c:strRef>
          </c:cat>
          <c:val>
            <c:numRef>
              <c:f>'RESUMEN POR PROYECTO 2021'!$O$27:$P$27</c:f>
              <c:numCache>
                <c:formatCode>0.0%</c:formatCode>
                <c:ptCount val="2"/>
                <c:pt idx="0" formatCode="0%">
                  <c:v>1</c:v>
                </c:pt>
                <c:pt idx="1">
                  <c:v>0.55000000000000004</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E40E-431A-9766-2B8EDA7B11EB}"/>
            </c:ext>
          </c:extLst>
        </c:ser>
        <c:dLbls>
          <c:showLegendKey val="0"/>
          <c:showVal val="0"/>
          <c:showCatName val="0"/>
          <c:showSerName val="0"/>
          <c:showPercent val="0"/>
          <c:showBubbleSize val="0"/>
        </c:dLbls>
        <c:gapWidth val="150"/>
        <c:axId val="39564416"/>
        <c:axId val="39566336"/>
      </c:barChart>
      <c:catAx>
        <c:axId val="39564416"/>
        <c:scaling>
          <c:orientation val="minMax"/>
        </c:scaling>
        <c:delete val="0"/>
        <c:axPos val="b"/>
        <c:title>
          <c:tx>
            <c:rich>
              <a:bodyPr/>
              <a:lstStyle/>
              <a:p>
                <a:pPr lvl="0">
                  <a:defRPr b="0">
                    <a:solidFill>
                      <a:srgbClr val="000000"/>
                    </a:solidFill>
                    <a:latin typeface="+mn-lt"/>
                  </a:defRPr>
                </a:pPr>
                <a:endParaRPr lang="es-CO"/>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s-CO"/>
          </a:p>
        </c:txPr>
        <c:crossAx val="39566336"/>
        <c:crosses val="autoZero"/>
        <c:auto val="1"/>
        <c:lblAlgn val="ctr"/>
        <c:lblOffset val="100"/>
        <c:noMultiLvlLbl val="1"/>
      </c:catAx>
      <c:valAx>
        <c:axId val="39566336"/>
        <c:scaling>
          <c:orientation val="minMax"/>
        </c:scaling>
        <c:delete val="0"/>
        <c:axPos val="l"/>
        <c:title>
          <c:tx>
            <c:rich>
              <a:bodyPr/>
              <a:lstStyle/>
              <a:p>
                <a:pPr lvl="0">
                  <a:defRPr b="0">
                    <a:solidFill>
                      <a:srgbClr val="000000"/>
                    </a:solidFill>
                    <a:latin typeface="+mn-lt"/>
                  </a:defRPr>
                </a:pPr>
                <a:endParaRPr lang="es-CO"/>
              </a:p>
            </c:rich>
          </c:tx>
          <c:overlay val="0"/>
        </c:title>
        <c:numFmt formatCode="0%" sourceLinked="1"/>
        <c:majorTickMark val="none"/>
        <c:minorTickMark val="none"/>
        <c:tickLblPos val="nextTo"/>
        <c:spPr>
          <a:ln/>
        </c:spPr>
        <c:txPr>
          <a:bodyPr/>
          <a:lstStyle/>
          <a:p>
            <a:pPr lvl="0">
              <a:defRPr b="0">
                <a:solidFill>
                  <a:srgbClr val="000000"/>
                </a:solidFill>
                <a:latin typeface="+mn-lt"/>
              </a:defRPr>
            </a:pPr>
            <a:endParaRPr lang="es-CO"/>
          </a:p>
        </c:txPr>
        <c:crossAx val="39564416"/>
        <c:crosses val="autoZero"/>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barChart>
        <c:barDir val="col"/>
        <c:grouping val="clustered"/>
        <c:varyColors val="1"/>
        <c:ser>
          <c:idx val="0"/>
          <c:order val="0"/>
          <c:spPr>
            <a:solidFill>
              <a:srgbClr val="666699"/>
            </a:solidFill>
            <a:ln cmpd="sng">
              <a:solidFill>
                <a:srgbClr val="000000"/>
              </a:solidFill>
            </a:ln>
          </c:spPr>
          <c:invertIfNegative val="1"/>
          <c:cat>
            <c:strRef>
              <c:f>'RESUMEN POR PROYECTO 2021'!$C$43:$D$43</c:f>
              <c:strCache>
                <c:ptCount val="2"/>
                <c:pt idx="0">
                  <c:v>Meta</c:v>
                </c:pt>
                <c:pt idx="1">
                  <c:v>Avance</c:v>
                </c:pt>
              </c:strCache>
            </c:strRef>
          </c:cat>
          <c:val>
            <c:numRef>
              <c:f>'RESUMEN POR PROYECTO 2021'!$C$44:$D$44</c:f>
              <c:numCache>
                <c:formatCode>0.0%</c:formatCode>
                <c:ptCount val="2"/>
                <c:pt idx="0" formatCode="0%">
                  <c:v>1</c:v>
                </c:pt>
                <c:pt idx="1">
                  <c:v>0.5</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54F2-4AD3-A469-07B7B629E09C}"/>
            </c:ext>
          </c:extLst>
        </c:ser>
        <c:dLbls>
          <c:showLegendKey val="0"/>
          <c:showVal val="0"/>
          <c:showCatName val="0"/>
          <c:showSerName val="0"/>
          <c:showPercent val="0"/>
          <c:showBubbleSize val="0"/>
        </c:dLbls>
        <c:gapWidth val="150"/>
        <c:axId val="154147840"/>
        <c:axId val="154150016"/>
      </c:barChart>
      <c:catAx>
        <c:axId val="154147840"/>
        <c:scaling>
          <c:orientation val="minMax"/>
        </c:scaling>
        <c:delete val="0"/>
        <c:axPos val="b"/>
        <c:title>
          <c:tx>
            <c:rich>
              <a:bodyPr/>
              <a:lstStyle/>
              <a:p>
                <a:pPr lvl="0">
                  <a:defRPr b="0">
                    <a:solidFill>
                      <a:srgbClr val="000000"/>
                    </a:solidFill>
                    <a:latin typeface="+mn-lt"/>
                  </a:defRPr>
                </a:pPr>
                <a:endParaRPr lang="es-CO"/>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s-CO"/>
          </a:p>
        </c:txPr>
        <c:crossAx val="154150016"/>
        <c:crosses val="autoZero"/>
        <c:auto val="1"/>
        <c:lblAlgn val="ctr"/>
        <c:lblOffset val="100"/>
        <c:noMultiLvlLbl val="1"/>
      </c:catAx>
      <c:valAx>
        <c:axId val="154150016"/>
        <c:scaling>
          <c:orientation val="minMax"/>
        </c:scaling>
        <c:delete val="0"/>
        <c:axPos val="l"/>
        <c:title>
          <c:tx>
            <c:rich>
              <a:bodyPr/>
              <a:lstStyle/>
              <a:p>
                <a:pPr lvl="0">
                  <a:defRPr b="0">
                    <a:solidFill>
                      <a:srgbClr val="000000"/>
                    </a:solidFill>
                    <a:latin typeface="+mn-lt"/>
                  </a:defRPr>
                </a:pPr>
                <a:endParaRPr lang="es-CO"/>
              </a:p>
            </c:rich>
          </c:tx>
          <c:overlay val="0"/>
        </c:title>
        <c:numFmt formatCode="0%" sourceLinked="1"/>
        <c:majorTickMark val="none"/>
        <c:minorTickMark val="none"/>
        <c:tickLblPos val="nextTo"/>
        <c:spPr>
          <a:ln/>
        </c:spPr>
        <c:txPr>
          <a:bodyPr/>
          <a:lstStyle/>
          <a:p>
            <a:pPr lvl="0">
              <a:defRPr b="0">
                <a:solidFill>
                  <a:srgbClr val="000000"/>
                </a:solidFill>
                <a:latin typeface="+mn-lt"/>
              </a:defRPr>
            </a:pPr>
            <a:endParaRPr lang="es-CO"/>
          </a:p>
        </c:txPr>
        <c:crossAx val="154147840"/>
        <c:crosses val="autoZero"/>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barChart>
        <c:barDir val="col"/>
        <c:grouping val="clustered"/>
        <c:varyColors val="1"/>
        <c:ser>
          <c:idx val="0"/>
          <c:order val="0"/>
          <c:spPr>
            <a:solidFill>
              <a:srgbClr val="666699"/>
            </a:solidFill>
            <a:ln cmpd="sng">
              <a:solidFill>
                <a:srgbClr val="000000"/>
              </a:solidFill>
            </a:ln>
          </c:spPr>
          <c:invertIfNegative val="1"/>
          <c:cat>
            <c:strRef>
              <c:f>'RESUMEN POR PROYECTO 2021'!$F$43:$G$43</c:f>
              <c:strCache>
                <c:ptCount val="2"/>
                <c:pt idx="0">
                  <c:v>Meta</c:v>
                </c:pt>
                <c:pt idx="1">
                  <c:v>Avance</c:v>
                </c:pt>
              </c:strCache>
            </c:strRef>
          </c:cat>
          <c:val>
            <c:numRef>
              <c:f>'RESUMEN POR PROYECTO 2021'!$F$44:$G$44</c:f>
              <c:numCache>
                <c:formatCode>0.0%</c:formatCode>
                <c:ptCount val="2"/>
                <c:pt idx="0" formatCode="0%">
                  <c:v>1</c:v>
                </c:pt>
                <c:pt idx="1">
                  <c:v>0.5</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6D22-4A9A-BA29-0A8205B6E987}"/>
            </c:ext>
          </c:extLst>
        </c:ser>
        <c:dLbls>
          <c:showLegendKey val="0"/>
          <c:showVal val="0"/>
          <c:showCatName val="0"/>
          <c:showSerName val="0"/>
          <c:showPercent val="0"/>
          <c:showBubbleSize val="0"/>
        </c:dLbls>
        <c:gapWidth val="150"/>
        <c:axId val="154182784"/>
        <c:axId val="154184704"/>
      </c:barChart>
      <c:catAx>
        <c:axId val="154182784"/>
        <c:scaling>
          <c:orientation val="minMax"/>
        </c:scaling>
        <c:delete val="0"/>
        <c:axPos val="b"/>
        <c:title>
          <c:tx>
            <c:rich>
              <a:bodyPr/>
              <a:lstStyle/>
              <a:p>
                <a:pPr lvl="0">
                  <a:defRPr b="0">
                    <a:solidFill>
                      <a:srgbClr val="000000"/>
                    </a:solidFill>
                    <a:latin typeface="+mn-lt"/>
                  </a:defRPr>
                </a:pPr>
                <a:endParaRPr lang="es-CO"/>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s-CO"/>
          </a:p>
        </c:txPr>
        <c:crossAx val="154184704"/>
        <c:crosses val="autoZero"/>
        <c:auto val="1"/>
        <c:lblAlgn val="ctr"/>
        <c:lblOffset val="100"/>
        <c:noMultiLvlLbl val="1"/>
      </c:catAx>
      <c:valAx>
        <c:axId val="154184704"/>
        <c:scaling>
          <c:orientation val="minMax"/>
        </c:scaling>
        <c:delete val="0"/>
        <c:axPos val="l"/>
        <c:title>
          <c:tx>
            <c:rich>
              <a:bodyPr/>
              <a:lstStyle/>
              <a:p>
                <a:pPr lvl="0">
                  <a:defRPr b="0">
                    <a:solidFill>
                      <a:srgbClr val="000000"/>
                    </a:solidFill>
                    <a:latin typeface="+mn-lt"/>
                  </a:defRPr>
                </a:pPr>
                <a:endParaRPr lang="es-CO"/>
              </a:p>
            </c:rich>
          </c:tx>
          <c:overlay val="0"/>
        </c:title>
        <c:numFmt formatCode="0%" sourceLinked="1"/>
        <c:majorTickMark val="none"/>
        <c:minorTickMark val="none"/>
        <c:tickLblPos val="nextTo"/>
        <c:spPr>
          <a:ln/>
        </c:spPr>
        <c:txPr>
          <a:bodyPr/>
          <a:lstStyle/>
          <a:p>
            <a:pPr lvl="0">
              <a:defRPr b="0">
                <a:solidFill>
                  <a:srgbClr val="000000"/>
                </a:solidFill>
                <a:latin typeface="+mn-lt"/>
              </a:defRPr>
            </a:pPr>
            <a:endParaRPr lang="es-CO"/>
          </a:p>
        </c:txPr>
        <c:crossAx val="154182784"/>
        <c:crosses val="autoZero"/>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barChart>
        <c:barDir val="col"/>
        <c:grouping val="clustered"/>
        <c:varyColors val="1"/>
        <c:ser>
          <c:idx val="0"/>
          <c:order val="0"/>
          <c:spPr>
            <a:solidFill>
              <a:srgbClr val="666699"/>
            </a:solidFill>
            <a:ln cmpd="sng">
              <a:solidFill>
                <a:srgbClr val="000000"/>
              </a:solidFill>
            </a:ln>
          </c:spPr>
          <c:invertIfNegative val="1"/>
          <c:cat>
            <c:strRef>
              <c:f>'RESUMEN POR PROYECTO 2021'!$I$43:$J$43</c:f>
              <c:strCache>
                <c:ptCount val="2"/>
                <c:pt idx="0">
                  <c:v>Meta</c:v>
                </c:pt>
                <c:pt idx="1">
                  <c:v>Avance</c:v>
                </c:pt>
              </c:strCache>
            </c:strRef>
          </c:cat>
          <c:val>
            <c:numRef>
              <c:f>'RESUMEN POR PROYECTO 2021'!$I$44:$J$44</c:f>
              <c:numCache>
                <c:formatCode>0.0%</c:formatCode>
                <c:ptCount val="2"/>
                <c:pt idx="0" formatCode="0%">
                  <c:v>1</c:v>
                </c:pt>
                <c:pt idx="1">
                  <c:v>0.5</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E14D-4E14-8DEE-C76051EBE239}"/>
            </c:ext>
          </c:extLst>
        </c:ser>
        <c:dLbls>
          <c:showLegendKey val="0"/>
          <c:showVal val="0"/>
          <c:showCatName val="0"/>
          <c:showSerName val="0"/>
          <c:showPercent val="0"/>
          <c:showBubbleSize val="0"/>
        </c:dLbls>
        <c:gapWidth val="150"/>
        <c:axId val="154196992"/>
        <c:axId val="154199168"/>
      </c:barChart>
      <c:catAx>
        <c:axId val="154196992"/>
        <c:scaling>
          <c:orientation val="minMax"/>
        </c:scaling>
        <c:delete val="0"/>
        <c:axPos val="b"/>
        <c:title>
          <c:tx>
            <c:rich>
              <a:bodyPr/>
              <a:lstStyle/>
              <a:p>
                <a:pPr lvl="0">
                  <a:defRPr b="0">
                    <a:solidFill>
                      <a:srgbClr val="000000"/>
                    </a:solidFill>
                    <a:latin typeface="+mn-lt"/>
                  </a:defRPr>
                </a:pPr>
                <a:endParaRPr lang="es-CO"/>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s-CO"/>
          </a:p>
        </c:txPr>
        <c:crossAx val="154199168"/>
        <c:crosses val="autoZero"/>
        <c:auto val="1"/>
        <c:lblAlgn val="ctr"/>
        <c:lblOffset val="100"/>
        <c:noMultiLvlLbl val="1"/>
      </c:catAx>
      <c:valAx>
        <c:axId val="154199168"/>
        <c:scaling>
          <c:orientation val="minMax"/>
        </c:scaling>
        <c:delete val="0"/>
        <c:axPos val="l"/>
        <c:title>
          <c:tx>
            <c:rich>
              <a:bodyPr/>
              <a:lstStyle/>
              <a:p>
                <a:pPr lvl="0">
                  <a:defRPr b="0">
                    <a:solidFill>
                      <a:srgbClr val="000000"/>
                    </a:solidFill>
                    <a:latin typeface="+mn-lt"/>
                  </a:defRPr>
                </a:pPr>
                <a:endParaRPr lang="es-CO"/>
              </a:p>
            </c:rich>
          </c:tx>
          <c:overlay val="0"/>
        </c:title>
        <c:numFmt formatCode="0%" sourceLinked="1"/>
        <c:majorTickMark val="none"/>
        <c:minorTickMark val="none"/>
        <c:tickLblPos val="nextTo"/>
        <c:spPr>
          <a:ln/>
        </c:spPr>
        <c:txPr>
          <a:bodyPr/>
          <a:lstStyle/>
          <a:p>
            <a:pPr lvl="0">
              <a:defRPr b="0">
                <a:solidFill>
                  <a:srgbClr val="000000"/>
                </a:solidFill>
                <a:latin typeface="+mn-lt"/>
              </a:defRPr>
            </a:pPr>
            <a:endParaRPr lang="es-CO"/>
          </a:p>
        </c:txPr>
        <c:crossAx val="154196992"/>
        <c:crosses val="autoZero"/>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barChart>
        <c:barDir val="col"/>
        <c:grouping val="clustered"/>
        <c:varyColors val="1"/>
        <c:ser>
          <c:idx val="0"/>
          <c:order val="0"/>
          <c:spPr>
            <a:solidFill>
              <a:srgbClr val="666699"/>
            </a:solidFill>
            <a:ln cmpd="sng">
              <a:solidFill>
                <a:srgbClr val="000000"/>
              </a:solidFill>
            </a:ln>
          </c:spPr>
          <c:invertIfNegative val="1"/>
          <c:cat>
            <c:strRef>
              <c:f>'RESUMEN POR PROYECTO 2021'!$L$43:$M$43</c:f>
              <c:strCache>
                <c:ptCount val="2"/>
                <c:pt idx="0">
                  <c:v>Meta</c:v>
                </c:pt>
                <c:pt idx="1">
                  <c:v>Avance</c:v>
                </c:pt>
              </c:strCache>
            </c:strRef>
          </c:cat>
          <c:val>
            <c:numRef>
              <c:f>'RESUMEN POR PROYECTO 2021'!$L$44:$M$44</c:f>
              <c:numCache>
                <c:formatCode>0.0%</c:formatCode>
                <c:ptCount val="2"/>
                <c:pt idx="0" formatCode="0%">
                  <c:v>1</c:v>
                </c:pt>
                <c:pt idx="1">
                  <c:v>0.5</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C6D6-4F32-88B6-92091E2595DC}"/>
            </c:ext>
          </c:extLst>
        </c:ser>
        <c:dLbls>
          <c:showLegendKey val="0"/>
          <c:showVal val="0"/>
          <c:showCatName val="0"/>
          <c:showSerName val="0"/>
          <c:showPercent val="0"/>
          <c:showBubbleSize val="0"/>
        </c:dLbls>
        <c:gapWidth val="150"/>
        <c:axId val="39711872"/>
        <c:axId val="39713792"/>
      </c:barChart>
      <c:catAx>
        <c:axId val="39711872"/>
        <c:scaling>
          <c:orientation val="minMax"/>
        </c:scaling>
        <c:delete val="0"/>
        <c:axPos val="b"/>
        <c:title>
          <c:tx>
            <c:rich>
              <a:bodyPr/>
              <a:lstStyle/>
              <a:p>
                <a:pPr lvl="0">
                  <a:defRPr b="0">
                    <a:solidFill>
                      <a:srgbClr val="000000"/>
                    </a:solidFill>
                    <a:latin typeface="+mn-lt"/>
                  </a:defRPr>
                </a:pPr>
                <a:endParaRPr lang="es-CO"/>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s-CO"/>
          </a:p>
        </c:txPr>
        <c:crossAx val="39713792"/>
        <c:crosses val="autoZero"/>
        <c:auto val="1"/>
        <c:lblAlgn val="ctr"/>
        <c:lblOffset val="100"/>
        <c:noMultiLvlLbl val="1"/>
      </c:catAx>
      <c:valAx>
        <c:axId val="39713792"/>
        <c:scaling>
          <c:orientation val="minMax"/>
        </c:scaling>
        <c:delete val="0"/>
        <c:axPos val="l"/>
        <c:title>
          <c:tx>
            <c:rich>
              <a:bodyPr/>
              <a:lstStyle/>
              <a:p>
                <a:pPr lvl="0">
                  <a:defRPr b="0">
                    <a:solidFill>
                      <a:srgbClr val="000000"/>
                    </a:solidFill>
                    <a:latin typeface="+mn-lt"/>
                  </a:defRPr>
                </a:pPr>
                <a:endParaRPr lang="es-CO"/>
              </a:p>
            </c:rich>
          </c:tx>
          <c:overlay val="0"/>
        </c:title>
        <c:numFmt formatCode="0%" sourceLinked="1"/>
        <c:majorTickMark val="none"/>
        <c:minorTickMark val="none"/>
        <c:tickLblPos val="nextTo"/>
        <c:spPr>
          <a:ln/>
        </c:spPr>
        <c:txPr>
          <a:bodyPr/>
          <a:lstStyle/>
          <a:p>
            <a:pPr lvl="0">
              <a:defRPr b="0">
                <a:solidFill>
                  <a:srgbClr val="000000"/>
                </a:solidFill>
                <a:latin typeface="+mn-lt"/>
              </a:defRPr>
            </a:pPr>
            <a:endParaRPr lang="es-CO"/>
          </a:p>
        </c:txPr>
        <c:crossAx val="39711872"/>
        <c:crosses val="autoZero"/>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barChart>
        <c:barDir val="col"/>
        <c:grouping val="clustered"/>
        <c:varyColors val="1"/>
        <c:ser>
          <c:idx val="0"/>
          <c:order val="0"/>
          <c:spPr>
            <a:solidFill>
              <a:srgbClr val="666699"/>
            </a:solidFill>
            <a:ln cmpd="sng">
              <a:solidFill>
                <a:srgbClr val="000000"/>
              </a:solidFill>
            </a:ln>
          </c:spPr>
          <c:invertIfNegative val="1"/>
          <c:cat>
            <c:strRef>
              <c:f>'RESUMEN POR PROYECTO 2021'!$O$43:$P$43</c:f>
              <c:strCache>
                <c:ptCount val="2"/>
                <c:pt idx="0">
                  <c:v>Meta</c:v>
                </c:pt>
                <c:pt idx="1">
                  <c:v>Avance</c:v>
                </c:pt>
              </c:strCache>
            </c:strRef>
          </c:cat>
          <c:val>
            <c:numRef>
              <c:f>'RESUMEN POR PROYECTO 2021'!$O$44:$P$44</c:f>
              <c:numCache>
                <c:formatCode>0.0%</c:formatCode>
                <c:ptCount val="2"/>
                <c:pt idx="0" formatCode="0%">
                  <c:v>1</c:v>
                </c:pt>
                <c:pt idx="1">
                  <c:v>0.5</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C7A9-4C35-A547-663FC7FCA964}"/>
            </c:ext>
          </c:extLst>
        </c:ser>
        <c:dLbls>
          <c:showLegendKey val="0"/>
          <c:showVal val="0"/>
          <c:showCatName val="0"/>
          <c:showSerName val="0"/>
          <c:showPercent val="0"/>
          <c:showBubbleSize val="0"/>
        </c:dLbls>
        <c:gapWidth val="150"/>
        <c:axId val="161421952"/>
        <c:axId val="161444608"/>
      </c:barChart>
      <c:catAx>
        <c:axId val="161421952"/>
        <c:scaling>
          <c:orientation val="minMax"/>
        </c:scaling>
        <c:delete val="0"/>
        <c:axPos val="b"/>
        <c:title>
          <c:tx>
            <c:rich>
              <a:bodyPr/>
              <a:lstStyle/>
              <a:p>
                <a:pPr lvl="0">
                  <a:defRPr b="0">
                    <a:solidFill>
                      <a:srgbClr val="000000"/>
                    </a:solidFill>
                    <a:latin typeface="+mn-lt"/>
                  </a:defRPr>
                </a:pPr>
                <a:endParaRPr lang="es-CO"/>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s-CO"/>
          </a:p>
        </c:txPr>
        <c:crossAx val="161444608"/>
        <c:crosses val="autoZero"/>
        <c:auto val="1"/>
        <c:lblAlgn val="ctr"/>
        <c:lblOffset val="100"/>
        <c:noMultiLvlLbl val="1"/>
      </c:catAx>
      <c:valAx>
        <c:axId val="161444608"/>
        <c:scaling>
          <c:orientation val="minMax"/>
        </c:scaling>
        <c:delete val="0"/>
        <c:axPos val="l"/>
        <c:title>
          <c:tx>
            <c:rich>
              <a:bodyPr/>
              <a:lstStyle/>
              <a:p>
                <a:pPr lvl="0">
                  <a:defRPr b="0">
                    <a:solidFill>
                      <a:srgbClr val="000000"/>
                    </a:solidFill>
                    <a:latin typeface="+mn-lt"/>
                  </a:defRPr>
                </a:pPr>
                <a:endParaRPr lang="es-CO"/>
              </a:p>
            </c:rich>
          </c:tx>
          <c:overlay val="0"/>
        </c:title>
        <c:numFmt formatCode="0%" sourceLinked="1"/>
        <c:majorTickMark val="none"/>
        <c:minorTickMark val="none"/>
        <c:tickLblPos val="nextTo"/>
        <c:spPr>
          <a:ln/>
        </c:spPr>
        <c:txPr>
          <a:bodyPr/>
          <a:lstStyle/>
          <a:p>
            <a:pPr lvl="0">
              <a:defRPr b="0">
                <a:solidFill>
                  <a:srgbClr val="000000"/>
                </a:solidFill>
                <a:latin typeface="+mn-lt"/>
              </a:defRPr>
            </a:pPr>
            <a:endParaRPr lang="es-CO"/>
          </a:p>
        </c:txPr>
        <c:crossAx val="161421952"/>
        <c:crosses val="autoZero"/>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1100" b="1" i="0">
                <a:solidFill>
                  <a:srgbClr val="333333"/>
                </a:solidFill>
                <a:latin typeface="+mn-lt"/>
              </a:defRPr>
            </a:pPr>
            <a:r>
              <a:rPr lang="es-CO" sz="1100" b="1" i="0">
                <a:solidFill>
                  <a:srgbClr val="333333"/>
                </a:solidFill>
                <a:latin typeface="+mn-lt"/>
              </a:rPr>
              <a:t>AVANCE ACOMPAÑAMIENTO A EE</a:t>
            </a:r>
          </a:p>
        </c:rich>
      </c:tx>
      <c:overlay val="0"/>
    </c:title>
    <c:autoTitleDeleted val="0"/>
    <c:plotArea>
      <c:layout/>
      <c:barChart>
        <c:barDir val="bar"/>
        <c:grouping val="clustered"/>
        <c:varyColors val="1"/>
        <c:ser>
          <c:idx val="0"/>
          <c:order val="0"/>
          <c:tx>
            <c:strRef>
              <c:f>'SEGUIMIENTO 2021'!$E$20</c:f>
              <c:strCache>
                <c:ptCount val="1"/>
                <c:pt idx="0">
                  <c:v>META  EN PESO</c:v>
                </c:pt>
              </c:strCache>
            </c:strRef>
          </c:tx>
          <c:spPr>
            <a:solidFill>
              <a:srgbClr val="969696"/>
            </a:solidFill>
            <a:ln cmpd="sng">
              <a:solidFill>
                <a:srgbClr val="000000"/>
              </a:solidFill>
            </a:ln>
          </c:spPr>
          <c:invertIfNegative val="1"/>
          <c:cat>
            <c:strRef>
              <c:f>'SEGUIMIENTO 2021'!$B$21:$B$24</c:f>
              <c:strCache>
                <c:ptCount val="4"/>
                <c:pt idx="0">
                  <c:v>Sub peso del Mejoramiento de la Calidad Educativa de las Instituciones Educativas del Distrito</c:v>
                </c:pt>
                <c:pt idx="1">
                  <c:v>Sub peso del Fortalecimiento de las Prácticas Etnoeducativas en Instituciones Educativas Oficiales del Distrito de Cartagena</c:v>
                </c:pt>
                <c:pt idx="2">
                  <c:v>Sub peso Fortalecimiento de los procesos formativos en las Instituciones Educativas Oficiales del Distrito de Cartagena</c:v>
                </c:pt>
                <c:pt idx="3">
                  <c:v>Sub peso Fortalecimiento de la educación integral desde la participación, democracia y autonomía  en las Instituciones Educativas Oficiales del Distrito de Cartagena</c:v>
                </c:pt>
              </c:strCache>
            </c:strRef>
          </c:cat>
          <c:val>
            <c:numRef>
              <c:f>'SEGUIMIENTO 2021'!$E$21:$E$24</c:f>
              <c:numCache>
                <c:formatCode>0%</c:formatCode>
                <c:ptCount val="4"/>
                <c:pt idx="0">
                  <c:v>0.15</c:v>
                </c:pt>
                <c:pt idx="1">
                  <c:v>0.05</c:v>
                </c:pt>
                <c:pt idx="2">
                  <c:v>0.25</c:v>
                </c:pt>
                <c:pt idx="3">
                  <c:v>0.1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0CC1-4B58-B7D6-004D9FDEA459}"/>
            </c:ext>
          </c:extLst>
        </c:ser>
        <c:ser>
          <c:idx val="1"/>
          <c:order val="1"/>
          <c:tx>
            <c:strRef>
              <c:f>'SEGUIMIENTO 2021'!$F$20</c:f>
              <c:strCache>
                <c:ptCount val="1"/>
                <c:pt idx="0">
                  <c:v>AVANCE JUNIO 30</c:v>
                </c:pt>
              </c:strCache>
            </c:strRef>
          </c:tx>
          <c:spPr>
            <a:solidFill>
              <a:srgbClr val="666699"/>
            </a:solidFill>
            <a:ln cmpd="sng">
              <a:solidFill>
                <a:srgbClr val="000000"/>
              </a:solidFill>
            </a:ln>
          </c:spPr>
          <c:invertIfNegative val="1"/>
          <c:cat>
            <c:strRef>
              <c:f>'SEGUIMIENTO 2021'!$B$21:$B$24</c:f>
              <c:strCache>
                <c:ptCount val="4"/>
                <c:pt idx="0">
                  <c:v>Sub peso del Mejoramiento de la Calidad Educativa de las Instituciones Educativas del Distrito</c:v>
                </c:pt>
                <c:pt idx="1">
                  <c:v>Sub peso del Fortalecimiento de las Prácticas Etnoeducativas en Instituciones Educativas Oficiales del Distrito de Cartagena</c:v>
                </c:pt>
                <c:pt idx="2">
                  <c:v>Sub peso Fortalecimiento de los procesos formativos en las Instituciones Educativas Oficiales del Distrito de Cartagena</c:v>
                </c:pt>
                <c:pt idx="3">
                  <c:v>Sub peso Fortalecimiento de la educación integral desde la participación, democracia y autonomía  en las Instituciones Educativas Oficiales del Distrito de Cartagena</c:v>
                </c:pt>
              </c:strCache>
            </c:strRef>
          </c:cat>
          <c:val>
            <c:numRef>
              <c:f>'SEGUIMIENTO 2021'!$F$21:$F$24</c:f>
              <c:numCache>
                <c:formatCode>0%</c:formatCode>
                <c:ptCount val="4"/>
                <c:pt idx="0">
                  <c:v>0.06</c:v>
                </c:pt>
                <c:pt idx="1">
                  <c:v>1.9000000000000003E-2</c:v>
                </c:pt>
                <c:pt idx="2">
                  <c:v>5.000000000000001E-2</c:v>
                </c:pt>
                <c:pt idx="3">
                  <c:v>1.7777777777777781E-2</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0CC1-4B58-B7D6-004D9FDEA459}"/>
            </c:ext>
          </c:extLst>
        </c:ser>
        <c:ser>
          <c:idx val="2"/>
          <c:order val="2"/>
          <c:tx>
            <c:strRef>
              <c:f>'SEGUIMIENTO 2021'!$G$20</c:f>
              <c:strCache>
                <c:ptCount val="1"/>
                <c:pt idx="0">
                  <c:v>AVANCE DICIEMBRE 30</c:v>
                </c:pt>
              </c:strCache>
            </c:strRef>
          </c:tx>
          <c:spPr>
            <a:solidFill>
              <a:srgbClr val="33CCCC"/>
            </a:solidFill>
            <a:ln cmpd="sng">
              <a:solidFill>
                <a:srgbClr val="000000"/>
              </a:solidFill>
            </a:ln>
          </c:spPr>
          <c:invertIfNegative val="1"/>
          <c:cat>
            <c:strRef>
              <c:f>'SEGUIMIENTO 2021'!$B$21:$B$24</c:f>
              <c:strCache>
                <c:ptCount val="4"/>
                <c:pt idx="0">
                  <c:v>Sub peso del Mejoramiento de la Calidad Educativa de las Instituciones Educativas del Distrito</c:v>
                </c:pt>
                <c:pt idx="1">
                  <c:v>Sub peso del Fortalecimiento de las Prácticas Etnoeducativas en Instituciones Educativas Oficiales del Distrito de Cartagena</c:v>
                </c:pt>
                <c:pt idx="2">
                  <c:v>Sub peso Fortalecimiento de los procesos formativos en las Instituciones Educativas Oficiales del Distrito de Cartagena</c:v>
                </c:pt>
                <c:pt idx="3">
                  <c:v>Sub peso Fortalecimiento de la educación integral desde la participación, democracia y autonomía  en las Instituciones Educativas Oficiales del Distrito de Cartagena</c:v>
                </c:pt>
              </c:strCache>
            </c:strRef>
          </c:cat>
          <c:val>
            <c:numRef>
              <c:f>'SEGUIMIENTO 2021'!$G$21:$G$24</c:f>
              <c:numCache>
                <c:formatCode>0%</c:formatCode>
                <c:ptCount val="4"/>
                <c:pt idx="0">
                  <c:v>0.2</c:v>
                </c:pt>
                <c:pt idx="1">
                  <c:v>0.1</c:v>
                </c:pt>
                <c:pt idx="2">
                  <c:v>0.1</c:v>
                </c:pt>
                <c:pt idx="3">
                  <c:v>0.1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2-0CC1-4B58-B7D6-004D9FDEA459}"/>
            </c:ext>
          </c:extLst>
        </c:ser>
        <c:ser>
          <c:idx val="3"/>
          <c:order val="3"/>
          <c:tx>
            <c:strRef>
              <c:f>'SEGUIMIENTO 2021'!$H$20</c:f>
              <c:strCache>
                <c:ptCount val="1"/>
                <c:pt idx="0">
                  <c:v>AVANCE PROMEDIO ANUAL</c:v>
                </c:pt>
              </c:strCache>
            </c:strRef>
          </c:tx>
          <c:spPr>
            <a:solidFill>
              <a:srgbClr val="FF9900"/>
            </a:solidFill>
            <a:ln cmpd="sng">
              <a:solidFill>
                <a:srgbClr val="000000"/>
              </a:solidFill>
            </a:ln>
          </c:spPr>
          <c:invertIfNegative val="1"/>
          <c:cat>
            <c:strRef>
              <c:f>'SEGUIMIENTO 2021'!$B$21:$B$24</c:f>
              <c:strCache>
                <c:ptCount val="4"/>
                <c:pt idx="0">
                  <c:v>Sub peso del Mejoramiento de la Calidad Educativa de las Instituciones Educativas del Distrito</c:v>
                </c:pt>
                <c:pt idx="1">
                  <c:v>Sub peso del Fortalecimiento de las Prácticas Etnoeducativas en Instituciones Educativas Oficiales del Distrito de Cartagena</c:v>
                </c:pt>
                <c:pt idx="2">
                  <c:v>Sub peso Fortalecimiento de los procesos formativos en las Instituciones Educativas Oficiales del Distrito de Cartagena</c:v>
                </c:pt>
                <c:pt idx="3">
                  <c:v>Sub peso Fortalecimiento de la educación integral desde la participación, democracia y autonomía  en las Instituciones Educativas Oficiales del Distrito de Cartagena</c:v>
                </c:pt>
              </c:strCache>
            </c:strRef>
          </c:cat>
          <c:val>
            <c:numRef>
              <c:f>'SEGUIMIENTO 2021'!$H$21:$H$24</c:f>
              <c:numCache>
                <c:formatCode>0%</c:formatCode>
                <c:ptCount val="4"/>
                <c:pt idx="0">
                  <c:v>0.13</c:v>
                </c:pt>
                <c:pt idx="1">
                  <c:v>5.9500000000000004E-2</c:v>
                </c:pt>
                <c:pt idx="2">
                  <c:v>7.5000000000000011E-2</c:v>
                </c:pt>
                <c:pt idx="3">
                  <c:v>5.8888888888888893E-2</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3-0CC1-4B58-B7D6-004D9FDEA459}"/>
            </c:ext>
          </c:extLst>
        </c:ser>
        <c:dLbls>
          <c:showLegendKey val="0"/>
          <c:showVal val="0"/>
          <c:showCatName val="0"/>
          <c:showSerName val="0"/>
          <c:showPercent val="0"/>
          <c:showBubbleSize val="0"/>
        </c:dLbls>
        <c:gapWidth val="150"/>
        <c:axId val="38597760"/>
        <c:axId val="38599680"/>
      </c:barChart>
      <c:catAx>
        <c:axId val="38597760"/>
        <c:scaling>
          <c:orientation val="maxMin"/>
        </c:scaling>
        <c:delete val="0"/>
        <c:axPos val="l"/>
        <c:title>
          <c:tx>
            <c:rich>
              <a:bodyPr/>
              <a:lstStyle/>
              <a:p>
                <a:pPr lvl="0">
                  <a:defRPr b="0">
                    <a:solidFill>
                      <a:srgbClr val="000000"/>
                    </a:solidFill>
                    <a:latin typeface="+mn-lt"/>
                  </a:defRPr>
                </a:pPr>
                <a:endParaRPr lang="es-CO"/>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s-CO"/>
          </a:p>
        </c:txPr>
        <c:crossAx val="38599680"/>
        <c:crosses val="autoZero"/>
        <c:auto val="1"/>
        <c:lblAlgn val="ctr"/>
        <c:lblOffset val="100"/>
        <c:noMultiLvlLbl val="1"/>
      </c:catAx>
      <c:valAx>
        <c:axId val="38599680"/>
        <c:scaling>
          <c:orientation val="minMax"/>
        </c:scaling>
        <c:delete val="0"/>
        <c:axPos val="b"/>
        <c:title>
          <c:tx>
            <c:rich>
              <a:bodyPr/>
              <a:lstStyle/>
              <a:p>
                <a:pPr lvl="0">
                  <a:defRPr b="0">
                    <a:solidFill>
                      <a:srgbClr val="000000"/>
                    </a:solidFill>
                    <a:latin typeface="+mn-lt"/>
                  </a:defRPr>
                </a:pPr>
                <a:endParaRPr lang="es-CO"/>
              </a:p>
            </c:rich>
          </c:tx>
          <c:overlay val="0"/>
        </c:title>
        <c:numFmt formatCode="0%" sourceLinked="1"/>
        <c:majorTickMark val="none"/>
        <c:minorTickMark val="none"/>
        <c:tickLblPos val="nextTo"/>
        <c:spPr>
          <a:ln/>
        </c:spPr>
        <c:txPr>
          <a:bodyPr/>
          <a:lstStyle/>
          <a:p>
            <a:pPr lvl="0">
              <a:defRPr b="0">
                <a:solidFill>
                  <a:srgbClr val="000000"/>
                </a:solidFill>
                <a:latin typeface="+mn-lt"/>
              </a:defRPr>
            </a:pPr>
            <a:endParaRPr lang="es-CO"/>
          </a:p>
        </c:txPr>
        <c:crossAx val="38597760"/>
        <c:crosses val="max"/>
        <c:crossBetween val="between"/>
      </c:valAx>
    </c:plotArea>
    <c:legend>
      <c:legendPos val="b"/>
      <c:overlay val="0"/>
      <c:txPr>
        <a:bodyPr/>
        <a:lstStyle/>
        <a:p>
          <a:pPr lvl="0">
            <a:defRPr b="0">
              <a:solidFill>
                <a:srgbClr val="1A1A1A"/>
              </a:solidFill>
              <a:latin typeface="+mn-lt"/>
            </a:defRPr>
          </a:pPr>
          <a:endParaRPr lang="es-CO"/>
        </a:p>
      </c:txPr>
    </c:legend>
    <c:plotVisOnly val="1"/>
    <c:dispBlanksAs val="zero"/>
    <c:showDLblsOverMax val="1"/>
  </c:chart>
  <c:spPr>
    <a:solidFill>
      <a:srgbClr val="FFFFFF"/>
    </a:solidFill>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1100" b="0" i="0">
                <a:solidFill>
                  <a:srgbClr val="333333"/>
                </a:solidFill>
                <a:latin typeface="+mn-lt"/>
              </a:defRPr>
            </a:pPr>
            <a:r>
              <a:rPr lang="es-CO" sz="1100" b="0" i="0">
                <a:solidFill>
                  <a:srgbClr val="333333"/>
                </a:solidFill>
                <a:latin typeface="+mn-lt"/>
              </a:rPr>
              <a:t>Sub peso COMPONENTE FORMACION DE DOCENTES Y DIRECTIVOS DOCENTES</a:t>
            </a:r>
          </a:p>
        </c:rich>
      </c:tx>
      <c:overlay val="0"/>
    </c:title>
    <c:autoTitleDeleted val="0"/>
    <c:plotArea>
      <c:layout/>
      <c:barChart>
        <c:barDir val="col"/>
        <c:grouping val="clustered"/>
        <c:varyColors val="1"/>
        <c:ser>
          <c:idx val="0"/>
          <c:order val="0"/>
          <c:tx>
            <c:strRef>
              <c:f>'SEGUIMIENTO 2021'!$B$36</c:f>
              <c:strCache>
                <c:ptCount val="1"/>
                <c:pt idx="0">
                  <c:v>Sub peso COMPONENTE FORMACION DE DOCENTES Y DIRECTIVOS DOCENTES</c:v>
                </c:pt>
              </c:strCache>
            </c:strRef>
          </c:tx>
          <c:spPr>
            <a:solidFill>
              <a:srgbClr val="666699"/>
            </a:solidFill>
            <a:ln cmpd="sng">
              <a:solidFill>
                <a:srgbClr val="000000"/>
              </a:solidFill>
            </a:ln>
          </c:spPr>
          <c:invertIfNegative val="1"/>
          <c:cat>
            <c:strRef>
              <c:f>'SEGUIMIENTO 2021'!$C$35:$G$35</c:f>
              <c:strCache>
                <c:ptCount val="5"/>
                <c:pt idx="1">
                  <c:v>META  EN PESO</c:v>
                </c:pt>
                <c:pt idx="2">
                  <c:v>AVANCE JUNIO 30</c:v>
                </c:pt>
                <c:pt idx="3">
                  <c:v>AVANCE DICIEMBRE 30</c:v>
                </c:pt>
                <c:pt idx="4">
                  <c:v>AVANCE PROMEDIO ANUAL</c:v>
                </c:pt>
              </c:strCache>
            </c:strRef>
          </c:cat>
          <c:val>
            <c:numRef>
              <c:f>'SEGUIMIENTO 2021'!$C$36:$G$36</c:f>
              <c:numCache>
                <c:formatCode>0%</c:formatCode>
                <c:ptCount val="5"/>
                <c:pt idx="1">
                  <c:v>0.3</c:v>
                </c:pt>
                <c:pt idx="2">
                  <c:v>5.9999999999999991E-2</c:v>
                </c:pt>
                <c:pt idx="3">
                  <c:v>0.35</c:v>
                </c:pt>
                <c:pt idx="4">
                  <c:v>0.20499999999999999</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5EC9-4299-9931-B2B5F2C0D7C9}"/>
            </c:ext>
          </c:extLst>
        </c:ser>
        <c:dLbls>
          <c:showLegendKey val="0"/>
          <c:showVal val="0"/>
          <c:showCatName val="0"/>
          <c:showSerName val="0"/>
          <c:showPercent val="0"/>
          <c:showBubbleSize val="0"/>
        </c:dLbls>
        <c:gapWidth val="150"/>
        <c:axId val="39100416"/>
        <c:axId val="39102336"/>
      </c:barChart>
      <c:catAx>
        <c:axId val="39100416"/>
        <c:scaling>
          <c:orientation val="minMax"/>
        </c:scaling>
        <c:delete val="0"/>
        <c:axPos val="b"/>
        <c:title>
          <c:tx>
            <c:rich>
              <a:bodyPr/>
              <a:lstStyle/>
              <a:p>
                <a:pPr lvl="0">
                  <a:defRPr b="0">
                    <a:solidFill>
                      <a:srgbClr val="000000"/>
                    </a:solidFill>
                    <a:latin typeface="+mn-lt"/>
                  </a:defRPr>
                </a:pPr>
                <a:endParaRPr lang="es-CO"/>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s-CO"/>
          </a:p>
        </c:txPr>
        <c:crossAx val="39102336"/>
        <c:crosses val="autoZero"/>
        <c:auto val="1"/>
        <c:lblAlgn val="ctr"/>
        <c:lblOffset val="100"/>
        <c:noMultiLvlLbl val="1"/>
      </c:catAx>
      <c:valAx>
        <c:axId val="39102336"/>
        <c:scaling>
          <c:orientation val="minMax"/>
        </c:scaling>
        <c:delete val="0"/>
        <c:axPos val="l"/>
        <c:title>
          <c:tx>
            <c:rich>
              <a:bodyPr/>
              <a:lstStyle/>
              <a:p>
                <a:pPr lvl="0">
                  <a:defRPr b="0">
                    <a:solidFill>
                      <a:srgbClr val="000000"/>
                    </a:solidFill>
                    <a:latin typeface="+mn-lt"/>
                  </a:defRPr>
                </a:pPr>
                <a:endParaRPr lang="es-CO"/>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endParaRPr lang="es-CO"/>
          </a:p>
        </c:txPr>
        <c:crossAx val="39100416"/>
        <c:crosses val="autoZero"/>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barChart>
        <c:barDir val="col"/>
        <c:grouping val="clustered"/>
        <c:varyColors val="1"/>
        <c:ser>
          <c:idx val="0"/>
          <c:order val="0"/>
          <c:tx>
            <c:strRef>
              <c:f>'SEGUIMIENTO 2021'!$B$49</c:f>
              <c:strCache>
                <c:ptCount val="1"/>
                <c:pt idx="0">
                  <c:v>Sub peso COMPONENTE FORMACION DE DOCENTES Y DIRECTIVOS DOCENTES</c:v>
                </c:pt>
              </c:strCache>
            </c:strRef>
          </c:tx>
          <c:spPr>
            <a:solidFill>
              <a:srgbClr val="666699"/>
            </a:solidFill>
            <a:ln cmpd="sng">
              <a:solidFill>
                <a:srgbClr val="000000"/>
              </a:solidFill>
            </a:ln>
          </c:spPr>
          <c:invertIfNegative val="1"/>
          <c:cat>
            <c:strRef>
              <c:f>'SEGUIMIENTO 2021'!$C$48:$G$48</c:f>
              <c:strCache>
                <c:ptCount val="5"/>
                <c:pt idx="1">
                  <c:v>META  EN PESO</c:v>
                </c:pt>
                <c:pt idx="2">
                  <c:v>AVANCE JUNIO 30</c:v>
                </c:pt>
                <c:pt idx="3">
                  <c:v>AVANCE DICIEMBRE 30</c:v>
                </c:pt>
                <c:pt idx="4">
                  <c:v>AVANCE PROMEDIO ANUAL</c:v>
                </c:pt>
              </c:strCache>
            </c:strRef>
          </c:cat>
          <c:val>
            <c:numRef>
              <c:f>'SEGUIMIENTO 2021'!$C$49:$G$49</c:f>
              <c:numCache>
                <c:formatCode>0%</c:formatCode>
                <c:ptCount val="5"/>
                <c:pt idx="1">
                  <c:v>0.15</c:v>
                </c:pt>
                <c:pt idx="2">
                  <c:v>0.12374999999999999</c:v>
                </c:pt>
                <c:pt idx="3">
                  <c:v>0.15</c:v>
                </c:pt>
                <c:pt idx="4">
                  <c:v>0.136875</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62F3-41A0-8AC8-A69063CE7435}"/>
            </c:ext>
          </c:extLst>
        </c:ser>
        <c:dLbls>
          <c:showLegendKey val="0"/>
          <c:showVal val="0"/>
          <c:showCatName val="0"/>
          <c:showSerName val="0"/>
          <c:showPercent val="0"/>
          <c:showBubbleSize val="0"/>
        </c:dLbls>
        <c:gapWidth val="150"/>
        <c:axId val="39133568"/>
        <c:axId val="39135488"/>
      </c:barChart>
      <c:catAx>
        <c:axId val="39133568"/>
        <c:scaling>
          <c:orientation val="minMax"/>
        </c:scaling>
        <c:delete val="0"/>
        <c:axPos val="b"/>
        <c:title>
          <c:tx>
            <c:rich>
              <a:bodyPr/>
              <a:lstStyle/>
              <a:p>
                <a:pPr lvl="0">
                  <a:defRPr b="0">
                    <a:solidFill>
                      <a:srgbClr val="000000"/>
                    </a:solidFill>
                    <a:latin typeface="+mn-lt"/>
                  </a:defRPr>
                </a:pPr>
                <a:endParaRPr lang="es-CO"/>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s-CO"/>
          </a:p>
        </c:txPr>
        <c:crossAx val="39135488"/>
        <c:crosses val="autoZero"/>
        <c:auto val="1"/>
        <c:lblAlgn val="ctr"/>
        <c:lblOffset val="100"/>
        <c:noMultiLvlLbl val="1"/>
      </c:catAx>
      <c:valAx>
        <c:axId val="39135488"/>
        <c:scaling>
          <c:orientation val="minMax"/>
        </c:scaling>
        <c:delete val="0"/>
        <c:axPos val="l"/>
        <c:title>
          <c:tx>
            <c:rich>
              <a:bodyPr/>
              <a:lstStyle/>
              <a:p>
                <a:pPr lvl="0">
                  <a:defRPr b="0">
                    <a:solidFill>
                      <a:srgbClr val="000000"/>
                    </a:solidFill>
                    <a:latin typeface="+mn-lt"/>
                  </a:defRPr>
                </a:pPr>
                <a:endParaRPr lang="es-CO"/>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endParaRPr lang="es-CO"/>
          </a:p>
        </c:txPr>
        <c:crossAx val="39133568"/>
        <c:crosses val="autoZero"/>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barChart>
        <c:barDir val="col"/>
        <c:grouping val="clustered"/>
        <c:varyColors val="1"/>
        <c:ser>
          <c:idx val="0"/>
          <c:order val="0"/>
          <c:spPr>
            <a:solidFill>
              <a:srgbClr val="666699"/>
            </a:solidFill>
            <a:ln cmpd="sng">
              <a:solidFill>
                <a:srgbClr val="000000"/>
              </a:solidFill>
            </a:ln>
          </c:spPr>
          <c:invertIfNegative val="1"/>
          <c:cat>
            <c:strRef>
              <c:f>'RESUMEN POR PROYECTO 2021'!$C$11:$D$11</c:f>
              <c:strCache>
                <c:ptCount val="2"/>
                <c:pt idx="0">
                  <c:v>Meta</c:v>
                </c:pt>
                <c:pt idx="1">
                  <c:v>Avance</c:v>
                </c:pt>
              </c:strCache>
            </c:strRef>
          </c:cat>
          <c:val>
            <c:numRef>
              <c:f>'RESUMEN POR PROYECTO 2021'!$C$12:$D$12</c:f>
              <c:numCache>
                <c:formatCode>0.0%</c:formatCode>
                <c:ptCount val="2"/>
                <c:pt idx="0" formatCode="0%">
                  <c:v>1</c:v>
                </c:pt>
                <c:pt idx="1">
                  <c:v>0.5</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B99D-4116-82A7-2B0E9165740A}"/>
            </c:ext>
          </c:extLst>
        </c:ser>
        <c:dLbls>
          <c:showLegendKey val="0"/>
          <c:showVal val="0"/>
          <c:showCatName val="0"/>
          <c:showSerName val="0"/>
          <c:showPercent val="0"/>
          <c:showBubbleSize val="0"/>
        </c:dLbls>
        <c:gapWidth val="150"/>
        <c:axId val="39185024"/>
        <c:axId val="39187200"/>
      </c:barChart>
      <c:catAx>
        <c:axId val="39185024"/>
        <c:scaling>
          <c:orientation val="minMax"/>
        </c:scaling>
        <c:delete val="0"/>
        <c:axPos val="b"/>
        <c:title>
          <c:tx>
            <c:rich>
              <a:bodyPr/>
              <a:lstStyle/>
              <a:p>
                <a:pPr lvl="0">
                  <a:defRPr b="0">
                    <a:solidFill>
                      <a:srgbClr val="000000"/>
                    </a:solidFill>
                    <a:latin typeface="+mn-lt"/>
                  </a:defRPr>
                </a:pPr>
                <a:endParaRPr lang="es-CO"/>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s-CO"/>
          </a:p>
        </c:txPr>
        <c:crossAx val="39187200"/>
        <c:crosses val="autoZero"/>
        <c:auto val="1"/>
        <c:lblAlgn val="ctr"/>
        <c:lblOffset val="100"/>
        <c:noMultiLvlLbl val="1"/>
      </c:catAx>
      <c:valAx>
        <c:axId val="39187200"/>
        <c:scaling>
          <c:orientation val="minMax"/>
        </c:scaling>
        <c:delete val="0"/>
        <c:axPos val="l"/>
        <c:title>
          <c:tx>
            <c:rich>
              <a:bodyPr/>
              <a:lstStyle/>
              <a:p>
                <a:pPr lvl="0">
                  <a:defRPr b="0">
                    <a:solidFill>
                      <a:srgbClr val="000000"/>
                    </a:solidFill>
                    <a:latin typeface="+mn-lt"/>
                  </a:defRPr>
                </a:pPr>
                <a:endParaRPr lang="es-CO"/>
              </a:p>
            </c:rich>
          </c:tx>
          <c:overlay val="0"/>
        </c:title>
        <c:numFmt formatCode="0%" sourceLinked="1"/>
        <c:majorTickMark val="none"/>
        <c:minorTickMark val="none"/>
        <c:tickLblPos val="nextTo"/>
        <c:spPr>
          <a:ln/>
        </c:spPr>
        <c:txPr>
          <a:bodyPr/>
          <a:lstStyle/>
          <a:p>
            <a:pPr lvl="0">
              <a:defRPr b="0">
                <a:solidFill>
                  <a:srgbClr val="000000"/>
                </a:solidFill>
                <a:latin typeface="+mn-lt"/>
              </a:defRPr>
            </a:pPr>
            <a:endParaRPr lang="es-CO"/>
          </a:p>
        </c:txPr>
        <c:crossAx val="39185024"/>
        <c:crosses val="autoZero"/>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barChart>
        <c:barDir val="col"/>
        <c:grouping val="clustered"/>
        <c:varyColors val="1"/>
        <c:ser>
          <c:idx val="0"/>
          <c:order val="0"/>
          <c:spPr>
            <a:solidFill>
              <a:srgbClr val="666699"/>
            </a:solidFill>
            <a:ln cmpd="sng">
              <a:solidFill>
                <a:srgbClr val="000000"/>
              </a:solidFill>
            </a:ln>
          </c:spPr>
          <c:invertIfNegative val="1"/>
          <c:cat>
            <c:strRef>
              <c:f>'RESUMEN POR PROYECTO 2021'!$F$11:$G$11</c:f>
              <c:strCache>
                <c:ptCount val="2"/>
                <c:pt idx="0">
                  <c:v>Meta</c:v>
                </c:pt>
                <c:pt idx="1">
                  <c:v>Avance</c:v>
                </c:pt>
              </c:strCache>
            </c:strRef>
          </c:cat>
          <c:val>
            <c:numRef>
              <c:f>'RESUMEN POR PROYECTO 2021'!$F$12:$G$12</c:f>
              <c:numCache>
                <c:formatCode>0.0%</c:formatCode>
                <c:ptCount val="2"/>
                <c:pt idx="0" formatCode="0%">
                  <c:v>1</c:v>
                </c:pt>
                <c:pt idx="1">
                  <c:v>0.3</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9EFC-49CA-A98A-2FB931F678E0}"/>
            </c:ext>
          </c:extLst>
        </c:ser>
        <c:dLbls>
          <c:showLegendKey val="0"/>
          <c:showVal val="0"/>
          <c:showCatName val="0"/>
          <c:showSerName val="0"/>
          <c:showPercent val="0"/>
          <c:showBubbleSize val="0"/>
        </c:dLbls>
        <c:gapWidth val="150"/>
        <c:axId val="39219968"/>
        <c:axId val="39221888"/>
      </c:barChart>
      <c:catAx>
        <c:axId val="39219968"/>
        <c:scaling>
          <c:orientation val="minMax"/>
        </c:scaling>
        <c:delete val="0"/>
        <c:axPos val="b"/>
        <c:title>
          <c:tx>
            <c:rich>
              <a:bodyPr/>
              <a:lstStyle/>
              <a:p>
                <a:pPr lvl="0">
                  <a:defRPr b="0">
                    <a:solidFill>
                      <a:srgbClr val="000000"/>
                    </a:solidFill>
                    <a:latin typeface="+mn-lt"/>
                  </a:defRPr>
                </a:pPr>
                <a:endParaRPr lang="es-CO"/>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s-CO"/>
          </a:p>
        </c:txPr>
        <c:crossAx val="39221888"/>
        <c:crosses val="autoZero"/>
        <c:auto val="1"/>
        <c:lblAlgn val="ctr"/>
        <c:lblOffset val="100"/>
        <c:noMultiLvlLbl val="1"/>
      </c:catAx>
      <c:valAx>
        <c:axId val="39221888"/>
        <c:scaling>
          <c:orientation val="minMax"/>
        </c:scaling>
        <c:delete val="0"/>
        <c:axPos val="l"/>
        <c:title>
          <c:tx>
            <c:rich>
              <a:bodyPr/>
              <a:lstStyle/>
              <a:p>
                <a:pPr lvl="0">
                  <a:defRPr b="0">
                    <a:solidFill>
                      <a:srgbClr val="000000"/>
                    </a:solidFill>
                    <a:latin typeface="+mn-lt"/>
                  </a:defRPr>
                </a:pPr>
                <a:endParaRPr lang="es-CO"/>
              </a:p>
            </c:rich>
          </c:tx>
          <c:overlay val="0"/>
        </c:title>
        <c:numFmt formatCode="0%" sourceLinked="1"/>
        <c:majorTickMark val="none"/>
        <c:minorTickMark val="none"/>
        <c:tickLblPos val="nextTo"/>
        <c:spPr>
          <a:ln/>
        </c:spPr>
        <c:txPr>
          <a:bodyPr/>
          <a:lstStyle/>
          <a:p>
            <a:pPr lvl="0">
              <a:defRPr b="0">
                <a:solidFill>
                  <a:srgbClr val="000000"/>
                </a:solidFill>
                <a:latin typeface="+mn-lt"/>
              </a:defRPr>
            </a:pPr>
            <a:endParaRPr lang="es-CO"/>
          </a:p>
        </c:txPr>
        <c:crossAx val="39219968"/>
        <c:crosses val="autoZero"/>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barChart>
        <c:barDir val="col"/>
        <c:grouping val="clustered"/>
        <c:varyColors val="1"/>
        <c:ser>
          <c:idx val="0"/>
          <c:order val="0"/>
          <c:spPr>
            <a:solidFill>
              <a:srgbClr val="666699"/>
            </a:solidFill>
            <a:ln cmpd="sng">
              <a:solidFill>
                <a:srgbClr val="000000"/>
              </a:solidFill>
            </a:ln>
          </c:spPr>
          <c:invertIfNegative val="1"/>
          <c:cat>
            <c:strRef>
              <c:f>'RESUMEN POR PROYECTO 2021'!$I$11:$J$11</c:f>
              <c:strCache>
                <c:ptCount val="2"/>
                <c:pt idx="0">
                  <c:v>Meta</c:v>
                </c:pt>
                <c:pt idx="1">
                  <c:v>Avance</c:v>
                </c:pt>
              </c:strCache>
            </c:strRef>
          </c:cat>
          <c:val>
            <c:numRef>
              <c:f>'RESUMEN POR PROYECTO 2021'!$I$12:$J$12</c:f>
              <c:numCache>
                <c:formatCode>0.0%</c:formatCode>
                <c:ptCount val="2"/>
                <c:pt idx="0" formatCode="0%">
                  <c:v>1</c:v>
                </c:pt>
                <c:pt idx="1">
                  <c:v>0.7</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AE43-4560-96BD-4ADD79C83D74}"/>
            </c:ext>
          </c:extLst>
        </c:ser>
        <c:dLbls>
          <c:showLegendKey val="0"/>
          <c:showVal val="0"/>
          <c:showCatName val="0"/>
          <c:showSerName val="0"/>
          <c:showPercent val="0"/>
          <c:showBubbleSize val="0"/>
        </c:dLbls>
        <c:gapWidth val="150"/>
        <c:axId val="39242368"/>
        <c:axId val="39252736"/>
      </c:barChart>
      <c:catAx>
        <c:axId val="39242368"/>
        <c:scaling>
          <c:orientation val="minMax"/>
        </c:scaling>
        <c:delete val="0"/>
        <c:axPos val="b"/>
        <c:title>
          <c:tx>
            <c:rich>
              <a:bodyPr/>
              <a:lstStyle/>
              <a:p>
                <a:pPr lvl="0">
                  <a:defRPr b="0">
                    <a:solidFill>
                      <a:srgbClr val="000000"/>
                    </a:solidFill>
                    <a:latin typeface="+mn-lt"/>
                  </a:defRPr>
                </a:pPr>
                <a:endParaRPr lang="es-CO"/>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s-CO"/>
          </a:p>
        </c:txPr>
        <c:crossAx val="39252736"/>
        <c:crosses val="autoZero"/>
        <c:auto val="1"/>
        <c:lblAlgn val="ctr"/>
        <c:lblOffset val="100"/>
        <c:noMultiLvlLbl val="1"/>
      </c:catAx>
      <c:valAx>
        <c:axId val="39252736"/>
        <c:scaling>
          <c:orientation val="minMax"/>
        </c:scaling>
        <c:delete val="0"/>
        <c:axPos val="l"/>
        <c:title>
          <c:tx>
            <c:rich>
              <a:bodyPr/>
              <a:lstStyle/>
              <a:p>
                <a:pPr lvl="0">
                  <a:defRPr b="0">
                    <a:solidFill>
                      <a:srgbClr val="000000"/>
                    </a:solidFill>
                    <a:latin typeface="+mn-lt"/>
                  </a:defRPr>
                </a:pPr>
                <a:endParaRPr lang="es-CO"/>
              </a:p>
            </c:rich>
          </c:tx>
          <c:overlay val="0"/>
        </c:title>
        <c:numFmt formatCode="0%" sourceLinked="1"/>
        <c:majorTickMark val="none"/>
        <c:minorTickMark val="none"/>
        <c:tickLblPos val="nextTo"/>
        <c:spPr>
          <a:ln/>
        </c:spPr>
        <c:txPr>
          <a:bodyPr/>
          <a:lstStyle/>
          <a:p>
            <a:pPr lvl="0">
              <a:defRPr b="0">
                <a:solidFill>
                  <a:srgbClr val="000000"/>
                </a:solidFill>
                <a:latin typeface="+mn-lt"/>
              </a:defRPr>
            </a:pPr>
            <a:endParaRPr lang="es-CO"/>
          </a:p>
        </c:txPr>
        <c:crossAx val="39242368"/>
        <c:crosses val="autoZero"/>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barChart>
        <c:barDir val="col"/>
        <c:grouping val="clustered"/>
        <c:varyColors val="1"/>
        <c:ser>
          <c:idx val="0"/>
          <c:order val="0"/>
          <c:spPr>
            <a:solidFill>
              <a:srgbClr val="666699"/>
            </a:solidFill>
            <a:ln cmpd="sng">
              <a:solidFill>
                <a:srgbClr val="000000"/>
              </a:solidFill>
            </a:ln>
          </c:spPr>
          <c:invertIfNegative val="1"/>
          <c:cat>
            <c:strRef>
              <c:f>'RESUMEN POR PROYECTO 2021'!$L$11:$M$11</c:f>
              <c:strCache>
                <c:ptCount val="2"/>
                <c:pt idx="0">
                  <c:v>Meta</c:v>
                </c:pt>
                <c:pt idx="1">
                  <c:v>Avance</c:v>
                </c:pt>
              </c:strCache>
            </c:strRef>
          </c:cat>
          <c:val>
            <c:numRef>
              <c:f>'RESUMEN POR PROYECTO 2021'!$L$12:$M$12</c:f>
              <c:numCache>
                <c:formatCode>0.0%</c:formatCode>
                <c:ptCount val="2"/>
                <c:pt idx="0" formatCode="0%">
                  <c:v>1</c:v>
                </c:pt>
                <c:pt idx="1">
                  <c:v>0.05</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E68D-4156-9C38-E6178C1DE263}"/>
            </c:ext>
          </c:extLst>
        </c:ser>
        <c:dLbls>
          <c:showLegendKey val="0"/>
          <c:showVal val="0"/>
          <c:showCatName val="0"/>
          <c:showSerName val="0"/>
          <c:showPercent val="0"/>
          <c:showBubbleSize val="0"/>
        </c:dLbls>
        <c:gapWidth val="150"/>
        <c:axId val="39285504"/>
        <c:axId val="39287424"/>
      </c:barChart>
      <c:catAx>
        <c:axId val="39285504"/>
        <c:scaling>
          <c:orientation val="minMax"/>
        </c:scaling>
        <c:delete val="0"/>
        <c:axPos val="b"/>
        <c:title>
          <c:tx>
            <c:rich>
              <a:bodyPr/>
              <a:lstStyle/>
              <a:p>
                <a:pPr lvl="0">
                  <a:defRPr b="0">
                    <a:solidFill>
                      <a:srgbClr val="000000"/>
                    </a:solidFill>
                    <a:latin typeface="+mn-lt"/>
                  </a:defRPr>
                </a:pPr>
                <a:endParaRPr lang="es-CO"/>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s-CO"/>
          </a:p>
        </c:txPr>
        <c:crossAx val="39287424"/>
        <c:crosses val="autoZero"/>
        <c:auto val="1"/>
        <c:lblAlgn val="ctr"/>
        <c:lblOffset val="100"/>
        <c:noMultiLvlLbl val="1"/>
      </c:catAx>
      <c:valAx>
        <c:axId val="39287424"/>
        <c:scaling>
          <c:orientation val="minMax"/>
        </c:scaling>
        <c:delete val="0"/>
        <c:axPos val="l"/>
        <c:title>
          <c:tx>
            <c:rich>
              <a:bodyPr/>
              <a:lstStyle/>
              <a:p>
                <a:pPr lvl="0">
                  <a:defRPr b="0">
                    <a:solidFill>
                      <a:srgbClr val="000000"/>
                    </a:solidFill>
                    <a:latin typeface="+mn-lt"/>
                  </a:defRPr>
                </a:pPr>
                <a:endParaRPr lang="es-CO"/>
              </a:p>
            </c:rich>
          </c:tx>
          <c:overlay val="0"/>
        </c:title>
        <c:numFmt formatCode="0%" sourceLinked="1"/>
        <c:majorTickMark val="none"/>
        <c:minorTickMark val="none"/>
        <c:tickLblPos val="nextTo"/>
        <c:spPr>
          <a:ln/>
        </c:spPr>
        <c:txPr>
          <a:bodyPr/>
          <a:lstStyle/>
          <a:p>
            <a:pPr lvl="0">
              <a:defRPr b="0">
                <a:solidFill>
                  <a:srgbClr val="000000"/>
                </a:solidFill>
                <a:latin typeface="+mn-lt"/>
              </a:defRPr>
            </a:pPr>
            <a:endParaRPr lang="es-CO"/>
          </a:p>
        </c:txPr>
        <c:crossAx val="39285504"/>
        <c:crosses val="autoZero"/>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barChart>
        <c:barDir val="col"/>
        <c:grouping val="clustered"/>
        <c:varyColors val="1"/>
        <c:ser>
          <c:idx val="0"/>
          <c:order val="0"/>
          <c:spPr>
            <a:solidFill>
              <a:srgbClr val="666699"/>
            </a:solidFill>
            <a:ln cmpd="sng">
              <a:solidFill>
                <a:srgbClr val="000000"/>
              </a:solidFill>
            </a:ln>
          </c:spPr>
          <c:invertIfNegative val="1"/>
          <c:cat>
            <c:strRef>
              <c:f>'RESUMEN POR PROYECTO 2021'!$O$11:$P$11</c:f>
              <c:strCache>
                <c:ptCount val="2"/>
                <c:pt idx="0">
                  <c:v>Meta</c:v>
                </c:pt>
                <c:pt idx="1">
                  <c:v>Avance</c:v>
                </c:pt>
              </c:strCache>
            </c:strRef>
          </c:cat>
          <c:val>
            <c:numRef>
              <c:f>'RESUMEN POR PROYECTO 2021'!$O$12:$P$12</c:f>
              <c:numCache>
                <c:formatCode>0.0%</c:formatCode>
                <c:ptCount val="2"/>
                <c:pt idx="0" formatCode="0%">
                  <c:v>1</c:v>
                </c:pt>
                <c:pt idx="1">
                  <c:v>0.45</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D51C-4640-975A-48921A1C9C1A}"/>
            </c:ext>
          </c:extLst>
        </c:ser>
        <c:dLbls>
          <c:showLegendKey val="0"/>
          <c:showVal val="0"/>
          <c:showCatName val="0"/>
          <c:showSerName val="0"/>
          <c:showPercent val="0"/>
          <c:showBubbleSize val="0"/>
        </c:dLbls>
        <c:gapWidth val="150"/>
        <c:axId val="39307904"/>
        <c:axId val="39310080"/>
      </c:barChart>
      <c:catAx>
        <c:axId val="39307904"/>
        <c:scaling>
          <c:orientation val="minMax"/>
        </c:scaling>
        <c:delete val="0"/>
        <c:axPos val="b"/>
        <c:title>
          <c:tx>
            <c:rich>
              <a:bodyPr/>
              <a:lstStyle/>
              <a:p>
                <a:pPr lvl="0">
                  <a:defRPr b="0">
                    <a:solidFill>
                      <a:srgbClr val="000000"/>
                    </a:solidFill>
                    <a:latin typeface="+mn-lt"/>
                  </a:defRPr>
                </a:pPr>
                <a:endParaRPr lang="es-CO"/>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s-CO"/>
          </a:p>
        </c:txPr>
        <c:crossAx val="39310080"/>
        <c:crosses val="autoZero"/>
        <c:auto val="1"/>
        <c:lblAlgn val="ctr"/>
        <c:lblOffset val="100"/>
        <c:noMultiLvlLbl val="1"/>
      </c:catAx>
      <c:valAx>
        <c:axId val="39310080"/>
        <c:scaling>
          <c:orientation val="minMax"/>
        </c:scaling>
        <c:delete val="0"/>
        <c:axPos val="l"/>
        <c:title>
          <c:tx>
            <c:rich>
              <a:bodyPr/>
              <a:lstStyle/>
              <a:p>
                <a:pPr lvl="0">
                  <a:defRPr b="0">
                    <a:solidFill>
                      <a:srgbClr val="000000"/>
                    </a:solidFill>
                    <a:latin typeface="+mn-lt"/>
                  </a:defRPr>
                </a:pPr>
                <a:endParaRPr lang="es-CO"/>
              </a:p>
            </c:rich>
          </c:tx>
          <c:overlay val="0"/>
        </c:title>
        <c:numFmt formatCode="0%" sourceLinked="1"/>
        <c:majorTickMark val="none"/>
        <c:minorTickMark val="none"/>
        <c:tickLblPos val="nextTo"/>
        <c:spPr>
          <a:ln/>
        </c:spPr>
        <c:txPr>
          <a:bodyPr/>
          <a:lstStyle/>
          <a:p>
            <a:pPr lvl="0">
              <a:defRPr b="0">
                <a:solidFill>
                  <a:srgbClr val="000000"/>
                </a:solidFill>
                <a:latin typeface="+mn-lt"/>
              </a:defRPr>
            </a:pPr>
            <a:endParaRPr lang="es-CO"/>
          </a:p>
        </c:txPr>
        <c:crossAx val="39307904"/>
        <c:crosses val="autoZero"/>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8" Type="http://schemas.openxmlformats.org/officeDocument/2006/relationships/chart" Target="../charts/chart12.xml"/><Relationship Id="rId13" Type="http://schemas.openxmlformats.org/officeDocument/2006/relationships/chart" Target="../charts/chart17.xml"/><Relationship Id="rId3" Type="http://schemas.openxmlformats.org/officeDocument/2006/relationships/chart" Target="../charts/chart7.xml"/><Relationship Id="rId7" Type="http://schemas.openxmlformats.org/officeDocument/2006/relationships/chart" Target="../charts/chart11.xml"/><Relationship Id="rId12" Type="http://schemas.openxmlformats.org/officeDocument/2006/relationships/chart" Target="../charts/chart16.xml"/><Relationship Id="rId2" Type="http://schemas.openxmlformats.org/officeDocument/2006/relationships/chart" Target="../charts/chart6.xml"/><Relationship Id="rId16" Type="http://schemas.openxmlformats.org/officeDocument/2006/relationships/image" Target="../media/image2.jpg"/><Relationship Id="rId1" Type="http://schemas.openxmlformats.org/officeDocument/2006/relationships/chart" Target="../charts/chart5.xml"/><Relationship Id="rId6" Type="http://schemas.openxmlformats.org/officeDocument/2006/relationships/chart" Target="../charts/chart10.xml"/><Relationship Id="rId11" Type="http://schemas.openxmlformats.org/officeDocument/2006/relationships/chart" Target="../charts/chart15.xml"/><Relationship Id="rId5" Type="http://schemas.openxmlformats.org/officeDocument/2006/relationships/chart" Target="../charts/chart9.xml"/><Relationship Id="rId15" Type="http://schemas.openxmlformats.org/officeDocument/2006/relationships/chart" Target="../charts/chart19.xml"/><Relationship Id="rId10" Type="http://schemas.openxmlformats.org/officeDocument/2006/relationships/chart" Target="../charts/chart14.xml"/><Relationship Id="rId4" Type="http://schemas.openxmlformats.org/officeDocument/2006/relationships/chart" Target="../charts/chart8.xml"/><Relationship Id="rId9" Type="http://schemas.openxmlformats.org/officeDocument/2006/relationships/chart" Target="../charts/chart13.xml"/><Relationship Id="rId14" Type="http://schemas.openxmlformats.org/officeDocument/2006/relationships/chart" Target="../charts/chart18.xml"/></Relationships>
</file>

<file path=xl/drawings/drawing1.xml><?xml version="1.0" encoding="utf-8"?>
<xdr:wsDr xmlns:xdr="http://schemas.openxmlformats.org/drawingml/2006/spreadsheetDrawing" xmlns:a="http://schemas.openxmlformats.org/drawingml/2006/main">
  <xdr:oneCellAnchor>
    <xdr:from>
      <xdr:col>0</xdr:col>
      <xdr:colOff>400050</xdr:colOff>
      <xdr:row>0</xdr:row>
      <xdr:rowOff>19050</xdr:rowOff>
    </xdr:from>
    <xdr:ext cx="1514475" cy="971550"/>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400050</xdr:colOff>
      <xdr:row>0</xdr:row>
      <xdr:rowOff>19050</xdr:rowOff>
    </xdr:from>
    <xdr:ext cx="2095500" cy="971550"/>
    <xdr:pic>
      <xdr:nvPicPr>
        <xdr:cNvPr id="2" name="image1.jp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6</xdr:col>
      <xdr:colOff>285750</xdr:colOff>
      <xdr:row>1</xdr:row>
      <xdr:rowOff>19050</xdr:rowOff>
    </xdr:from>
    <xdr:ext cx="5029200" cy="3333750"/>
    <xdr:graphicFrame macro="">
      <xdr:nvGraphicFramePr>
        <xdr:cNvPr id="1533452058" name="Chart 1" descr="Chart 0">
          <a:extLst>
            <a:ext uri="{FF2B5EF4-FFF2-40B4-BE49-F238E27FC236}">
              <a16:creationId xmlns:a16="http://schemas.microsoft.com/office/drawing/2014/main" id="{00000000-0008-0000-0200-00001A9F665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8</xdr:col>
      <xdr:colOff>333375</xdr:colOff>
      <xdr:row>18</xdr:row>
      <xdr:rowOff>171450</xdr:rowOff>
    </xdr:from>
    <xdr:ext cx="6724650" cy="3152775"/>
    <xdr:graphicFrame macro="">
      <xdr:nvGraphicFramePr>
        <xdr:cNvPr id="1751103769" name="Chart 2" descr="Chart 1">
          <a:extLst>
            <a:ext uri="{FF2B5EF4-FFF2-40B4-BE49-F238E27FC236}">
              <a16:creationId xmlns:a16="http://schemas.microsoft.com/office/drawing/2014/main" id="{00000000-0008-0000-0200-000019B95F6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7</xdr:col>
      <xdr:colOff>152400</xdr:colOff>
      <xdr:row>32</xdr:row>
      <xdr:rowOff>66675</xdr:rowOff>
    </xdr:from>
    <xdr:ext cx="4667250" cy="2914650"/>
    <xdr:graphicFrame macro="">
      <xdr:nvGraphicFramePr>
        <xdr:cNvPr id="1545580203" name="Chart 3" descr="Chart 2">
          <a:extLst>
            <a:ext uri="{FF2B5EF4-FFF2-40B4-BE49-F238E27FC236}">
              <a16:creationId xmlns:a16="http://schemas.microsoft.com/office/drawing/2014/main" id="{00000000-0008-0000-0200-0000ABAE1F5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oneCellAnchor>
    <xdr:from>
      <xdr:col>7</xdr:col>
      <xdr:colOff>161925</xdr:colOff>
      <xdr:row>46</xdr:row>
      <xdr:rowOff>152400</xdr:rowOff>
    </xdr:from>
    <xdr:ext cx="4667250" cy="2857500"/>
    <xdr:graphicFrame macro="">
      <xdr:nvGraphicFramePr>
        <xdr:cNvPr id="1369037932" name="Chart 4" descr="Chart 3">
          <a:extLst>
            <a:ext uri="{FF2B5EF4-FFF2-40B4-BE49-F238E27FC236}">
              <a16:creationId xmlns:a16="http://schemas.microsoft.com/office/drawing/2014/main" id="{00000000-0008-0000-0200-00006CDC995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oneCellAnchor>
</xdr:wsDr>
</file>

<file path=xl/drawings/drawing4.xml><?xml version="1.0" encoding="utf-8"?>
<xdr:wsDr xmlns:xdr="http://schemas.openxmlformats.org/drawingml/2006/spreadsheetDrawing" xmlns:a="http://schemas.openxmlformats.org/drawingml/2006/main">
  <xdr:oneCellAnchor>
    <xdr:from>
      <xdr:col>2</xdr:col>
      <xdr:colOff>19050</xdr:colOff>
      <xdr:row>13</xdr:row>
      <xdr:rowOff>19050</xdr:rowOff>
    </xdr:from>
    <xdr:ext cx="1885950" cy="1343025"/>
    <xdr:graphicFrame macro="">
      <xdr:nvGraphicFramePr>
        <xdr:cNvPr id="724652970" name="Chart 5" descr="Chart 0">
          <a:extLst>
            <a:ext uri="{FF2B5EF4-FFF2-40B4-BE49-F238E27FC236}">
              <a16:creationId xmlns:a16="http://schemas.microsoft.com/office/drawing/2014/main" id="{00000000-0008-0000-0300-0000AA53312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5</xdr:col>
      <xdr:colOff>0</xdr:colOff>
      <xdr:row>13</xdr:row>
      <xdr:rowOff>0</xdr:rowOff>
    </xdr:from>
    <xdr:ext cx="1876425" cy="1352550"/>
    <xdr:graphicFrame macro="">
      <xdr:nvGraphicFramePr>
        <xdr:cNvPr id="455219247" name="Chart 6" descr="Chart 1">
          <a:extLst>
            <a:ext uri="{FF2B5EF4-FFF2-40B4-BE49-F238E27FC236}">
              <a16:creationId xmlns:a16="http://schemas.microsoft.com/office/drawing/2014/main" id="{00000000-0008-0000-0300-00002F18221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8</xdr:col>
      <xdr:colOff>0</xdr:colOff>
      <xdr:row>13</xdr:row>
      <xdr:rowOff>0</xdr:rowOff>
    </xdr:from>
    <xdr:ext cx="1838325" cy="1352550"/>
    <xdr:graphicFrame macro="">
      <xdr:nvGraphicFramePr>
        <xdr:cNvPr id="21676377" name="Chart 7" descr="Chart 2">
          <a:extLst>
            <a:ext uri="{FF2B5EF4-FFF2-40B4-BE49-F238E27FC236}">
              <a16:creationId xmlns:a16="http://schemas.microsoft.com/office/drawing/2014/main" id="{00000000-0008-0000-0300-000059C14A0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oneCellAnchor>
    <xdr:from>
      <xdr:col>11</xdr:col>
      <xdr:colOff>0</xdr:colOff>
      <xdr:row>13</xdr:row>
      <xdr:rowOff>0</xdr:rowOff>
    </xdr:from>
    <xdr:ext cx="1962150" cy="1352550"/>
    <xdr:graphicFrame macro="">
      <xdr:nvGraphicFramePr>
        <xdr:cNvPr id="537054873" name="Chart 8" descr="Chart 3">
          <a:extLst>
            <a:ext uri="{FF2B5EF4-FFF2-40B4-BE49-F238E27FC236}">
              <a16:creationId xmlns:a16="http://schemas.microsoft.com/office/drawing/2014/main" id="{00000000-0008-0000-0300-000099CE022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oneCellAnchor>
  <xdr:oneCellAnchor>
    <xdr:from>
      <xdr:col>14</xdr:col>
      <xdr:colOff>0</xdr:colOff>
      <xdr:row>13</xdr:row>
      <xdr:rowOff>0</xdr:rowOff>
    </xdr:from>
    <xdr:ext cx="1876425" cy="1352550"/>
    <xdr:graphicFrame macro="">
      <xdr:nvGraphicFramePr>
        <xdr:cNvPr id="1784685099" name="Chart 9" descr="Chart 4">
          <a:extLst>
            <a:ext uri="{FF2B5EF4-FFF2-40B4-BE49-F238E27FC236}">
              <a16:creationId xmlns:a16="http://schemas.microsoft.com/office/drawing/2014/main" id="{00000000-0008-0000-0300-00002B22606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oneCellAnchor>
  <xdr:oneCellAnchor>
    <xdr:from>
      <xdr:col>2</xdr:col>
      <xdr:colOff>0</xdr:colOff>
      <xdr:row>28</xdr:row>
      <xdr:rowOff>0</xdr:rowOff>
    </xdr:from>
    <xdr:ext cx="1876425" cy="1352550"/>
    <xdr:graphicFrame macro="">
      <xdr:nvGraphicFramePr>
        <xdr:cNvPr id="1648525900" name="Chart 10" descr="Chart 5">
          <a:extLst>
            <a:ext uri="{FF2B5EF4-FFF2-40B4-BE49-F238E27FC236}">
              <a16:creationId xmlns:a16="http://schemas.microsoft.com/office/drawing/2014/main" id="{00000000-0008-0000-0300-00004C82426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fLocksWithSheet="0"/>
  </xdr:oneCellAnchor>
  <xdr:oneCellAnchor>
    <xdr:from>
      <xdr:col>5</xdr:col>
      <xdr:colOff>0</xdr:colOff>
      <xdr:row>28</xdr:row>
      <xdr:rowOff>0</xdr:rowOff>
    </xdr:from>
    <xdr:ext cx="1876425" cy="1352550"/>
    <xdr:graphicFrame macro="">
      <xdr:nvGraphicFramePr>
        <xdr:cNvPr id="1140850851" name="Chart 11" descr="Chart 6">
          <a:extLst>
            <a:ext uri="{FF2B5EF4-FFF2-40B4-BE49-F238E27FC236}">
              <a16:creationId xmlns:a16="http://schemas.microsoft.com/office/drawing/2014/main" id="{00000000-0008-0000-0300-0000A30000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oneCellAnchor>
  <xdr:oneCellAnchor>
    <xdr:from>
      <xdr:col>8</xdr:col>
      <xdr:colOff>0</xdr:colOff>
      <xdr:row>28</xdr:row>
      <xdr:rowOff>0</xdr:rowOff>
    </xdr:from>
    <xdr:ext cx="1838325" cy="1352550"/>
    <xdr:graphicFrame macro="">
      <xdr:nvGraphicFramePr>
        <xdr:cNvPr id="113723895" name="Chart 12" descr="Chart 7">
          <a:extLst>
            <a:ext uri="{FF2B5EF4-FFF2-40B4-BE49-F238E27FC236}">
              <a16:creationId xmlns:a16="http://schemas.microsoft.com/office/drawing/2014/main" id="{00000000-0008-0000-0300-0000F749C70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fLocksWithSheet="0"/>
  </xdr:oneCellAnchor>
  <xdr:oneCellAnchor>
    <xdr:from>
      <xdr:col>11</xdr:col>
      <xdr:colOff>0</xdr:colOff>
      <xdr:row>28</xdr:row>
      <xdr:rowOff>0</xdr:rowOff>
    </xdr:from>
    <xdr:ext cx="1962150" cy="1352550"/>
    <xdr:graphicFrame macro="">
      <xdr:nvGraphicFramePr>
        <xdr:cNvPr id="853205287" name="Chart 13" descr="Chart 8">
          <a:extLst>
            <a:ext uri="{FF2B5EF4-FFF2-40B4-BE49-F238E27FC236}">
              <a16:creationId xmlns:a16="http://schemas.microsoft.com/office/drawing/2014/main" id="{00000000-0008-0000-0300-000027E1DA3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fLocksWithSheet="0"/>
  </xdr:oneCellAnchor>
  <xdr:oneCellAnchor>
    <xdr:from>
      <xdr:col>14</xdr:col>
      <xdr:colOff>0</xdr:colOff>
      <xdr:row>28</xdr:row>
      <xdr:rowOff>0</xdr:rowOff>
    </xdr:from>
    <xdr:ext cx="1876425" cy="1352550"/>
    <xdr:graphicFrame macro="">
      <xdr:nvGraphicFramePr>
        <xdr:cNvPr id="917585648" name="Chart 14" descr="Chart 9">
          <a:extLst>
            <a:ext uri="{FF2B5EF4-FFF2-40B4-BE49-F238E27FC236}">
              <a16:creationId xmlns:a16="http://schemas.microsoft.com/office/drawing/2014/main" id="{00000000-0008-0000-0300-0000F03EB13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fLocksWithSheet="0"/>
  </xdr:oneCellAnchor>
  <xdr:oneCellAnchor>
    <xdr:from>
      <xdr:col>2</xdr:col>
      <xdr:colOff>0</xdr:colOff>
      <xdr:row>45</xdr:row>
      <xdr:rowOff>0</xdr:rowOff>
    </xdr:from>
    <xdr:ext cx="1876425" cy="1352550"/>
    <xdr:graphicFrame macro="">
      <xdr:nvGraphicFramePr>
        <xdr:cNvPr id="1207692433" name="Chart 15" descr="Chart 10">
          <a:extLst>
            <a:ext uri="{FF2B5EF4-FFF2-40B4-BE49-F238E27FC236}">
              <a16:creationId xmlns:a16="http://schemas.microsoft.com/office/drawing/2014/main" id="{00000000-0008-0000-0300-000091ECFB4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fLocksWithSheet="0"/>
  </xdr:oneCellAnchor>
  <xdr:oneCellAnchor>
    <xdr:from>
      <xdr:col>5</xdr:col>
      <xdr:colOff>0</xdr:colOff>
      <xdr:row>45</xdr:row>
      <xdr:rowOff>0</xdr:rowOff>
    </xdr:from>
    <xdr:ext cx="1876425" cy="1352550"/>
    <xdr:graphicFrame macro="">
      <xdr:nvGraphicFramePr>
        <xdr:cNvPr id="1191878162" name="Chart 16" descr="Chart 11">
          <a:extLst>
            <a:ext uri="{FF2B5EF4-FFF2-40B4-BE49-F238E27FC236}">
              <a16:creationId xmlns:a16="http://schemas.microsoft.com/office/drawing/2014/main" id="{00000000-0008-0000-0300-0000129E0A4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fLocksWithSheet="0"/>
  </xdr:oneCellAnchor>
  <xdr:oneCellAnchor>
    <xdr:from>
      <xdr:col>8</xdr:col>
      <xdr:colOff>0</xdr:colOff>
      <xdr:row>45</xdr:row>
      <xdr:rowOff>0</xdr:rowOff>
    </xdr:from>
    <xdr:ext cx="1876425" cy="1352550"/>
    <xdr:graphicFrame macro="">
      <xdr:nvGraphicFramePr>
        <xdr:cNvPr id="66957333" name="Chart 17" descr="Chart 12">
          <a:extLst>
            <a:ext uri="{FF2B5EF4-FFF2-40B4-BE49-F238E27FC236}">
              <a16:creationId xmlns:a16="http://schemas.microsoft.com/office/drawing/2014/main" id="{00000000-0008-0000-0300-000015B0FD0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fLocksWithSheet="0"/>
  </xdr:oneCellAnchor>
  <xdr:oneCellAnchor>
    <xdr:from>
      <xdr:col>11</xdr:col>
      <xdr:colOff>0</xdr:colOff>
      <xdr:row>45</xdr:row>
      <xdr:rowOff>0</xdr:rowOff>
    </xdr:from>
    <xdr:ext cx="1933575" cy="1352550"/>
    <xdr:graphicFrame macro="">
      <xdr:nvGraphicFramePr>
        <xdr:cNvPr id="1369794203" name="Chart 18" descr="Chart 13">
          <a:extLst>
            <a:ext uri="{FF2B5EF4-FFF2-40B4-BE49-F238E27FC236}">
              <a16:creationId xmlns:a16="http://schemas.microsoft.com/office/drawing/2014/main" id="{00000000-0008-0000-0300-00009B66A55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fLocksWithSheet="0"/>
  </xdr:oneCellAnchor>
  <xdr:oneCellAnchor>
    <xdr:from>
      <xdr:col>14</xdr:col>
      <xdr:colOff>0</xdr:colOff>
      <xdr:row>45</xdr:row>
      <xdr:rowOff>0</xdr:rowOff>
    </xdr:from>
    <xdr:ext cx="1876425" cy="1352550"/>
    <xdr:graphicFrame macro="">
      <xdr:nvGraphicFramePr>
        <xdr:cNvPr id="2029261567" name="Chart 19" descr="Chart 14">
          <a:extLst>
            <a:ext uri="{FF2B5EF4-FFF2-40B4-BE49-F238E27FC236}">
              <a16:creationId xmlns:a16="http://schemas.microsoft.com/office/drawing/2014/main" id="{00000000-0008-0000-0300-0000FF12F47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fLocksWithSheet="0"/>
  </xdr:oneCellAnchor>
  <xdr:oneCellAnchor>
    <xdr:from>
      <xdr:col>2</xdr:col>
      <xdr:colOff>666750</xdr:colOff>
      <xdr:row>1</xdr:row>
      <xdr:rowOff>57150</xdr:rowOff>
    </xdr:from>
    <xdr:ext cx="647700" cy="600075"/>
    <xdr:pic>
      <xdr:nvPicPr>
        <xdr:cNvPr id="2" name="image2.jp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6"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2"/>
  <sheetViews>
    <sheetView showGridLines="0" tabSelected="1" topLeftCell="C1" zoomScale="60" zoomScaleNormal="60" workbookViewId="0">
      <selection activeCell="K8" sqref="K8:K12"/>
    </sheetView>
  </sheetViews>
  <sheetFormatPr baseColWidth="10" defaultColWidth="14.42578125" defaultRowHeight="15" customHeight="1" x14ac:dyDescent="0.25"/>
  <cols>
    <col min="1" max="1" width="18.7109375" customWidth="1"/>
    <col min="2" max="2" width="16.5703125" customWidth="1"/>
    <col min="3" max="3" width="53.42578125" customWidth="1"/>
    <col min="4" max="4" width="23.28515625" customWidth="1"/>
    <col min="5" max="5" width="17.28515625" customWidth="1"/>
    <col min="6" max="6" width="16.140625" customWidth="1"/>
    <col min="7" max="7" width="24.42578125" customWidth="1"/>
    <col min="8" max="8" width="36.42578125" customWidth="1"/>
    <col min="9" max="9" width="22.140625" customWidth="1"/>
    <col min="10" max="10" width="22.5703125" customWidth="1"/>
    <col min="11" max="11" width="51.28515625" customWidth="1"/>
    <col min="12" max="12" width="27.140625" customWidth="1"/>
    <col min="13" max="13" width="29.42578125" customWidth="1"/>
    <col min="14" max="14" width="15.5703125" customWidth="1"/>
    <col min="15" max="15" width="20.140625" customWidth="1"/>
    <col min="16" max="16" width="155.140625" customWidth="1"/>
    <col min="17" max="17" width="164.28515625" customWidth="1"/>
    <col min="18" max="18" width="80.85546875" customWidth="1"/>
    <col min="19" max="26" width="10" customWidth="1"/>
  </cols>
  <sheetData>
    <row r="1" spans="1:26" ht="24.75" customHeight="1" x14ac:dyDescent="0.25">
      <c r="A1" s="190"/>
      <c r="B1" s="191"/>
      <c r="C1" s="192" t="s">
        <v>0</v>
      </c>
      <c r="D1" s="191"/>
      <c r="E1" s="191"/>
      <c r="F1" s="191"/>
      <c r="G1" s="191"/>
      <c r="H1" s="191"/>
      <c r="I1" s="191"/>
      <c r="J1" s="191"/>
      <c r="K1" s="191"/>
      <c r="L1" s="191"/>
      <c r="M1" s="191"/>
      <c r="N1" s="191"/>
      <c r="O1" s="191"/>
      <c r="P1" s="191"/>
      <c r="Q1" s="191"/>
      <c r="R1" s="191"/>
    </row>
    <row r="2" spans="1:26" ht="22.5" customHeight="1" x14ac:dyDescent="0.25">
      <c r="A2" s="191"/>
      <c r="B2" s="191"/>
      <c r="C2" s="193" t="s">
        <v>1</v>
      </c>
      <c r="D2" s="191"/>
      <c r="E2" s="191"/>
      <c r="F2" s="191"/>
      <c r="G2" s="191"/>
      <c r="H2" s="191"/>
      <c r="I2" s="191"/>
      <c r="J2" s="191"/>
      <c r="K2" s="191"/>
      <c r="L2" s="191"/>
      <c r="M2" s="191"/>
      <c r="N2" s="191"/>
      <c r="O2" s="191"/>
      <c r="P2" s="191"/>
      <c r="Q2" s="191"/>
      <c r="R2" s="191"/>
    </row>
    <row r="3" spans="1:26" ht="22.5" customHeight="1" x14ac:dyDescent="0.25">
      <c r="A3" s="191"/>
      <c r="B3" s="191"/>
      <c r="C3" s="193" t="s">
        <v>2</v>
      </c>
      <c r="D3" s="191"/>
      <c r="E3" s="191"/>
      <c r="F3" s="191"/>
      <c r="G3" s="191"/>
      <c r="H3" s="191"/>
      <c r="I3" s="191"/>
      <c r="J3" s="191"/>
      <c r="K3" s="191"/>
      <c r="L3" s="191"/>
      <c r="M3" s="191"/>
      <c r="N3" s="191"/>
      <c r="O3" s="191"/>
      <c r="P3" s="191"/>
      <c r="Q3" s="191"/>
      <c r="R3" s="191"/>
    </row>
    <row r="4" spans="1:26" ht="26.25" customHeight="1" x14ac:dyDescent="0.25">
      <c r="A4" s="191"/>
      <c r="B4" s="191"/>
      <c r="C4" s="194" t="s">
        <v>3</v>
      </c>
      <c r="D4" s="116"/>
      <c r="E4" s="116"/>
      <c r="F4" s="116"/>
      <c r="G4" s="117"/>
      <c r="H4" s="194" t="s">
        <v>248</v>
      </c>
      <c r="I4" s="116"/>
      <c r="J4" s="116"/>
      <c r="K4" s="117"/>
      <c r="L4" s="2"/>
      <c r="M4" s="3">
        <v>11139</v>
      </c>
      <c r="N4" s="194" t="s">
        <v>247</v>
      </c>
      <c r="O4" s="116"/>
      <c r="P4" s="116"/>
      <c r="Q4" s="116"/>
      <c r="R4" s="117"/>
    </row>
    <row r="5" spans="1:26" ht="31.5" customHeight="1" x14ac:dyDescent="0.25">
      <c r="A5" s="195" t="s">
        <v>5</v>
      </c>
      <c r="B5" s="196"/>
      <c r="C5" s="196"/>
      <c r="D5" s="196"/>
      <c r="E5" s="196"/>
      <c r="F5" s="196"/>
      <c r="G5" s="196"/>
      <c r="H5" s="196"/>
      <c r="I5" s="196"/>
      <c r="J5" s="197"/>
      <c r="K5" s="4" t="s">
        <v>6</v>
      </c>
      <c r="L5" s="5">
        <v>11322</v>
      </c>
      <c r="M5" s="6">
        <v>11322</v>
      </c>
      <c r="N5" s="206" t="s">
        <v>7</v>
      </c>
      <c r="O5" s="147"/>
      <c r="P5" s="147"/>
      <c r="Q5" s="147"/>
      <c r="R5" s="148"/>
      <c r="S5" s="7"/>
      <c r="T5" s="7"/>
      <c r="U5" s="7"/>
    </row>
    <row r="6" spans="1:26" ht="48" customHeight="1" x14ac:dyDescent="0.25">
      <c r="A6" s="198" t="s">
        <v>8</v>
      </c>
      <c r="B6" s="199" t="s">
        <v>9</v>
      </c>
      <c r="C6" s="199" t="s">
        <v>10</v>
      </c>
      <c r="D6" s="200" t="s">
        <v>11</v>
      </c>
      <c r="E6" s="201"/>
      <c r="F6" s="202"/>
      <c r="G6" s="203" t="s">
        <v>12</v>
      </c>
      <c r="H6" s="204" t="s">
        <v>13</v>
      </c>
      <c r="I6" s="204" t="s">
        <v>14</v>
      </c>
      <c r="J6" s="204" t="s">
        <v>15</v>
      </c>
      <c r="K6" s="204" t="s">
        <v>16</v>
      </c>
      <c r="L6" s="213" t="s">
        <v>17</v>
      </c>
      <c r="M6" s="207" t="s">
        <v>18</v>
      </c>
      <c r="N6" s="214" t="s">
        <v>19</v>
      </c>
      <c r="O6" s="215" t="s">
        <v>20</v>
      </c>
      <c r="P6" s="205" t="s">
        <v>21</v>
      </c>
      <c r="Q6" s="216" t="s">
        <v>22</v>
      </c>
      <c r="R6" s="216" t="s">
        <v>23</v>
      </c>
      <c r="S6" s="8"/>
      <c r="T6" s="8"/>
      <c r="U6" s="8"/>
      <c r="V6" s="8"/>
      <c r="W6" s="8"/>
      <c r="X6" s="8"/>
      <c r="Y6" s="8"/>
      <c r="Z6" s="8"/>
    </row>
    <row r="7" spans="1:26" ht="77.25" customHeight="1" x14ac:dyDescent="0.25">
      <c r="A7" s="124"/>
      <c r="B7" s="165"/>
      <c r="C7" s="124"/>
      <c r="D7" s="9" t="s">
        <v>24</v>
      </c>
      <c r="E7" s="10" t="s">
        <v>25</v>
      </c>
      <c r="F7" s="10" t="s">
        <v>26</v>
      </c>
      <c r="G7" s="173"/>
      <c r="H7" s="173"/>
      <c r="I7" s="124"/>
      <c r="J7" s="173"/>
      <c r="K7" s="173"/>
      <c r="L7" s="173"/>
      <c r="M7" s="173"/>
      <c r="N7" s="173"/>
      <c r="O7" s="173"/>
      <c r="P7" s="173"/>
      <c r="Q7" s="217"/>
      <c r="R7" s="217"/>
      <c r="S7" s="1"/>
      <c r="T7" s="1"/>
      <c r="U7" s="1"/>
      <c r="V7" s="1"/>
      <c r="W7" s="1"/>
      <c r="X7" s="1"/>
      <c r="Y7" s="1"/>
      <c r="Z7" s="1"/>
    </row>
    <row r="8" spans="1:26" ht="373.5" customHeight="1" x14ac:dyDescent="0.25">
      <c r="A8" s="131" t="s">
        <v>27</v>
      </c>
      <c r="B8" s="225">
        <v>0.55000000000000004</v>
      </c>
      <c r="C8" s="237" t="s">
        <v>28</v>
      </c>
      <c r="D8" s="163" t="s">
        <v>29</v>
      </c>
      <c r="E8" s="150" t="s">
        <v>30</v>
      </c>
      <c r="F8" s="208">
        <v>1</v>
      </c>
      <c r="G8" s="151" t="s">
        <v>31</v>
      </c>
      <c r="H8" s="12" t="s">
        <v>32</v>
      </c>
      <c r="I8" s="13">
        <v>0.2</v>
      </c>
      <c r="J8" s="224" t="s">
        <v>33</v>
      </c>
      <c r="K8" s="163" t="s">
        <v>34</v>
      </c>
      <c r="L8" s="150" t="s">
        <v>35</v>
      </c>
      <c r="M8" s="163" t="s">
        <v>36</v>
      </c>
      <c r="N8" s="218">
        <v>0</v>
      </c>
      <c r="O8" s="14">
        <v>0.3</v>
      </c>
      <c r="P8" s="211" t="s">
        <v>243</v>
      </c>
      <c r="Q8" s="81" t="s">
        <v>189</v>
      </c>
      <c r="R8" s="221" t="s">
        <v>215</v>
      </c>
      <c r="S8" s="1"/>
      <c r="T8" s="1"/>
      <c r="U8" s="1"/>
      <c r="V8" s="1"/>
      <c r="W8" s="1"/>
      <c r="X8" s="1"/>
      <c r="Y8" s="1"/>
      <c r="Z8" s="1"/>
    </row>
    <row r="9" spans="1:26" ht="409.6" customHeight="1" x14ac:dyDescent="0.25">
      <c r="A9" s="132"/>
      <c r="B9" s="226"/>
      <c r="C9" s="183"/>
      <c r="D9" s="165"/>
      <c r="E9" s="165"/>
      <c r="F9" s="165"/>
      <c r="G9" s="165"/>
      <c r="H9" s="12" t="s">
        <v>37</v>
      </c>
      <c r="I9" s="13">
        <v>0.2</v>
      </c>
      <c r="J9" s="165"/>
      <c r="K9" s="165"/>
      <c r="L9" s="124"/>
      <c r="M9" s="165"/>
      <c r="N9" s="219"/>
      <c r="O9" s="14">
        <v>0.1</v>
      </c>
      <c r="P9" s="212"/>
      <c r="Q9" s="82" t="s">
        <v>190</v>
      </c>
      <c r="R9" s="222"/>
      <c r="S9" s="1"/>
      <c r="T9" s="1"/>
      <c r="U9" s="1"/>
      <c r="V9" s="1"/>
      <c r="W9" s="1"/>
      <c r="X9" s="1"/>
      <c r="Y9" s="1"/>
      <c r="Z9" s="1"/>
    </row>
    <row r="10" spans="1:26" ht="184.5" customHeight="1" x14ac:dyDescent="0.25">
      <c r="A10" s="132"/>
      <c r="B10" s="226"/>
      <c r="C10" s="183"/>
      <c r="D10" s="165"/>
      <c r="E10" s="165"/>
      <c r="F10" s="165"/>
      <c r="G10" s="165"/>
      <c r="H10" s="12" t="s">
        <v>38</v>
      </c>
      <c r="I10" s="13">
        <v>0.15</v>
      </c>
      <c r="J10" s="124"/>
      <c r="K10" s="165"/>
      <c r="L10" s="16" t="s">
        <v>39</v>
      </c>
      <c r="M10" s="165"/>
      <c r="N10" s="219"/>
      <c r="O10" s="14">
        <v>1</v>
      </c>
      <c r="P10" s="82" t="s">
        <v>218</v>
      </c>
      <c r="Q10" s="82" t="s">
        <v>191</v>
      </c>
      <c r="R10" s="222"/>
      <c r="S10" s="1"/>
      <c r="T10" s="1"/>
      <c r="U10" s="1"/>
      <c r="V10" s="1"/>
      <c r="W10" s="1"/>
      <c r="X10" s="1"/>
      <c r="Y10" s="1"/>
      <c r="Z10" s="1"/>
    </row>
    <row r="11" spans="1:26" ht="324.75" customHeight="1" x14ac:dyDescent="0.25">
      <c r="A11" s="132"/>
      <c r="B11" s="226"/>
      <c r="C11" s="183"/>
      <c r="D11" s="165"/>
      <c r="E11" s="124"/>
      <c r="F11" s="124"/>
      <c r="G11" s="165"/>
      <c r="H11" s="12" t="s">
        <v>40</v>
      </c>
      <c r="I11" s="13">
        <v>0.1</v>
      </c>
      <c r="J11" s="17" t="s">
        <v>41</v>
      </c>
      <c r="K11" s="165"/>
      <c r="L11" s="150" t="s">
        <v>42</v>
      </c>
      <c r="M11" s="165"/>
      <c r="N11" s="220"/>
      <c r="O11" s="14">
        <v>0.5</v>
      </c>
      <c r="P11" s="93" t="s">
        <v>241</v>
      </c>
      <c r="Q11" s="82" t="s">
        <v>240</v>
      </c>
      <c r="R11" s="222"/>
      <c r="S11" s="1"/>
      <c r="T11" s="1"/>
      <c r="U11" s="1"/>
      <c r="V11" s="1"/>
      <c r="W11" s="1"/>
      <c r="X11" s="1"/>
      <c r="Y11" s="1"/>
      <c r="Z11" s="1"/>
    </row>
    <row r="12" spans="1:26" ht="409.5" customHeight="1" x14ac:dyDescent="0.25">
      <c r="A12" s="132"/>
      <c r="B12" s="226"/>
      <c r="C12" s="183"/>
      <c r="D12" s="124"/>
      <c r="E12" s="18" t="s">
        <v>43</v>
      </c>
      <c r="F12" s="19">
        <v>2</v>
      </c>
      <c r="G12" s="124"/>
      <c r="H12" s="12" t="s">
        <v>44</v>
      </c>
      <c r="I12" s="13">
        <v>0.15</v>
      </c>
      <c r="J12" s="20" t="s">
        <v>45</v>
      </c>
      <c r="K12" s="124"/>
      <c r="L12" s="124"/>
      <c r="M12" s="124"/>
      <c r="N12" s="111">
        <v>0</v>
      </c>
      <c r="O12" s="14">
        <v>0.5</v>
      </c>
      <c r="P12" s="93" t="s">
        <v>219</v>
      </c>
      <c r="Q12" s="22" t="s">
        <v>192</v>
      </c>
      <c r="R12" s="222"/>
    </row>
    <row r="13" spans="1:26" ht="57.75" customHeight="1" x14ac:dyDescent="0.25">
      <c r="A13" s="132"/>
      <c r="B13" s="226"/>
      <c r="C13" s="183"/>
      <c r="D13" s="163" t="s">
        <v>46</v>
      </c>
      <c r="E13" s="18" t="s">
        <v>30</v>
      </c>
      <c r="F13" s="19">
        <v>2</v>
      </c>
      <c r="G13" s="151" t="s">
        <v>47</v>
      </c>
      <c r="H13" s="231" t="s">
        <v>48</v>
      </c>
      <c r="I13" s="24">
        <v>0.1</v>
      </c>
      <c r="J13" s="153" t="s">
        <v>49</v>
      </c>
      <c r="K13" s="150" t="s">
        <v>50</v>
      </c>
      <c r="L13" s="153" t="s">
        <v>51</v>
      </c>
      <c r="M13" s="153" t="s">
        <v>52</v>
      </c>
      <c r="N13" s="110">
        <v>0</v>
      </c>
      <c r="O13" s="25">
        <v>0.2</v>
      </c>
      <c r="P13" s="126" t="s">
        <v>235</v>
      </c>
      <c r="Q13" s="126" t="s">
        <v>235</v>
      </c>
      <c r="R13" s="222"/>
    </row>
    <row r="14" spans="1:26" ht="284.25" customHeight="1" x14ac:dyDescent="0.25">
      <c r="A14" s="132"/>
      <c r="B14" s="226"/>
      <c r="C14" s="120"/>
      <c r="D14" s="124"/>
      <c r="E14" s="18" t="s">
        <v>43</v>
      </c>
      <c r="F14" s="19">
        <v>1</v>
      </c>
      <c r="G14" s="124"/>
      <c r="H14" s="232"/>
      <c r="I14" s="27">
        <v>0.1</v>
      </c>
      <c r="J14" s="124"/>
      <c r="K14" s="124"/>
      <c r="L14" s="124"/>
      <c r="M14" s="124"/>
      <c r="N14" s="109">
        <v>0</v>
      </c>
      <c r="O14" s="14">
        <v>0.2</v>
      </c>
      <c r="P14" s="127"/>
      <c r="Q14" s="127"/>
      <c r="R14" s="223"/>
    </row>
    <row r="15" spans="1:26" ht="44.25" customHeight="1" x14ac:dyDescent="0.25">
      <c r="A15" s="132"/>
      <c r="B15" s="226"/>
      <c r="C15" s="96"/>
      <c r="D15" s="30"/>
      <c r="E15" s="30"/>
      <c r="F15" s="30"/>
      <c r="G15" s="30"/>
      <c r="H15" s="30"/>
      <c r="I15" s="31">
        <f>SUM(I8:I14)</f>
        <v>1</v>
      </c>
      <c r="J15" s="236" t="s">
        <v>53</v>
      </c>
      <c r="K15" s="147"/>
      <c r="L15" s="148"/>
      <c r="M15" s="32">
        <v>0.15</v>
      </c>
      <c r="N15" s="33"/>
      <c r="O15" s="34">
        <f>(AVERAGE(O8:O14))*M15</f>
        <v>0.06</v>
      </c>
      <c r="P15" s="234"/>
      <c r="Q15" s="147"/>
      <c r="R15" s="235"/>
    </row>
    <row r="16" spans="1:26" ht="265.5" customHeight="1" x14ac:dyDescent="0.25">
      <c r="A16" s="132"/>
      <c r="B16" s="226"/>
      <c r="C16" s="182" t="s">
        <v>54</v>
      </c>
      <c r="D16" s="163" t="s">
        <v>55</v>
      </c>
      <c r="E16" s="150" t="s">
        <v>30</v>
      </c>
      <c r="F16" s="208">
        <v>1</v>
      </c>
      <c r="G16" s="151" t="s">
        <v>56</v>
      </c>
      <c r="H16" s="35" t="s">
        <v>57</v>
      </c>
      <c r="I16" s="27">
        <v>0.2</v>
      </c>
      <c r="J16" s="153" t="s">
        <v>58</v>
      </c>
      <c r="K16" s="163" t="s">
        <v>59</v>
      </c>
      <c r="L16" s="163" t="s">
        <v>60</v>
      </c>
      <c r="M16" s="208" t="s">
        <v>61</v>
      </c>
      <c r="N16" s="233">
        <v>0</v>
      </c>
      <c r="O16" s="14">
        <v>0.5</v>
      </c>
      <c r="P16" s="26" t="s">
        <v>220</v>
      </c>
      <c r="Q16" s="84" t="s">
        <v>193</v>
      </c>
      <c r="R16" s="126" t="s">
        <v>216</v>
      </c>
    </row>
    <row r="17" spans="1:18" ht="138.75" customHeight="1" x14ac:dyDescent="0.25">
      <c r="A17" s="132"/>
      <c r="B17" s="226"/>
      <c r="C17" s="183"/>
      <c r="D17" s="165"/>
      <c r="E17" s="124"/>
      <c r="F17" s="124"/>
      <c r="G17" s="165"/>
      <c r="H17" s="35" t="s">
        <v>62</v>
      </c>
      <c r="I17" s="27">
        <v>0.2</v>
      </c>
      <c r="J17" s="165"/>
      <c r="K17" s="165"/>
      <c r="L17" s="165"/>
      <c r="M17" s="165"/>
      <c r="N17" s="124"/>
      <c r="O17" s="14">
        <v>0.5</v>
      </c>
      <c r="P17" s="26" t="s">
        <v>221</v>
      </c>
      <c r="Q17" s="84" t="s">
        <v>194</v>
      </c>
      <c r="R17" s="209"/>
    </row>
    <row r="18" spans="1:18" ht="159.75" customHeight="1" x14ac:dyDescent="0.25">
      <c r="A18" s="132"/>
      <c r="B18" s="226"/>
      <c r="C18" s="183"/>
      <c r="D18" s="124"/>
      <c r="E18" s="18" t="s">
        <v>43</v>
      </c>
      <c r="F18" s="19">
        <v>6</v>
      </c>
      <c r="G18" s="124"/>
      <c r="H18" s="35" t="s">
        <v>63</v>
      </c>
      <c r="I18" s="27">
        <v>0.2</v>
      </c>
      <c r="J18" s="124"/>
      <c r="K18" s="124"/>
      <c r="L18" s="124"/>
      <c r="M18" s="124"/>
      <c r="N18" s="111">
        <v>0</v>
      </c>
      <c r="O18" s="14">
        <v>0.3</v>
      </c>
      <c r="P18" s="28" t="s">
        <v>222</v>
      </c>
      <c r="Q18" s="100" t="s">
        <v>195</v>
      </c>
      <c r="R18" s="209"/>
    </row>
    <row r="19" spans="1:18" ht="169.5" customHeight="1" x14ac:dyDescent="0.25">
      <c r="A19" s="132"/>
      <c r="B19" s="226"/>
      <c r="C19" s="183"/>
      <c r="D19" s="163" t="s">
        <v>64</v>
      </c>
      <c r="E19" s="11" t="s">
        <v>30</v>
      </c>
      <c r="F19" s="19">
        <v>7</v>
      </c>
      <c r="G19" s="151" t="s">
        <v>65</v>
      </c>
      <c r="H19" s="35" t="s">
        <v>66</v>
      </c>
      <c r="I19" s="27">
        <v>0.2</v>
      </c>
      <c r="J19" s="153" t="s">
        <v>67</v>
      </c>
      <c r="K19" s="163" t="s">
        <v>68</v>
      </c>
      <c r="L19" s="163" t="s">
        <v>69</v>
      </c>
      <c r="M19" s="150" t="s">
        <v>70</v>
      </c>
      <c r="N19" s="21">
        <v>0</v>
      </c>
      <c r="O19" s="14">
        <v>0.3</v>
      </c>
      <c r="P19" s="83" t="s">
        <v>224</v>
      </c>
      <c r="Q19" s="83" t="s">
        <v>197</v>
      </c>
      <c r="R19" s="209"/>
    </row>
    <row r="20" spans="1:18" ht="310.5" customHeight="1" x14ac:dyDescent="0.25">
      <c r="A20" s="132"/>
      <c r="B20" s="226"/>
      <c r="C20" s="120"/>
      <c r="D20" s="124"/>
      <c r="E20" s="18" t="s">
        <v>43</v>
      </c>
      <c r="F20" s="19">
        <v>0</v>
      </c>
      <c r="G20" s="124"/>
      <c r="H20" s="35" t="s">
        <v>71</v>
      </c>
      <c r="I20" s="27">
        <v>0.2</v>
      </c>
      <c r="J20" s="124"/>
      <c r="K20" s="124"/>
      <c r="L20" s="124"/>
      <c r="M20" s="124"/>
      <c r="N20" s="111">
        <v>0</v>
      </c>
      <c r="O20" s="14">
        <v>0.3</v>
      </c>
      <c r="P20" s="84" t="s">
        <v>223</v>
      </c>
      <c r="Q20" s="84" t="s">
        <v>198</v>
      </c>
      <c r="R20" s="210"/>
    </row>
    <row r="21" spans="1:18" ht="39.75" customHeight="1" x14ac:dyDescent="0.25">
      <c r="A21" s="132"/>
      <c r="B21" s="226"/>
      <c r="C21" s="96"/>
      <c r="D21" s="30"/>
      <c r="E21" s="30"/>
      <c r="F21" s="30"/>
      <c r="G21" s="30"/>
      <c r="H21" s="30"/>
      <c r="I21" s="31">
        <f>SUM(I16:I20)</f>
        <v>1</v>
      </c>
      <c r="J21" s="236" t="s">
        <v>72</v>
      </c>
      <c r="K21" s="147"/>
      <c r="L21" s="148"/>
      <c r="M21" s="32">
        <v>0.05</v>
      </c>
      <c r="N21" s="33"/>
      <c r="O21" s="34">
        <f>((AVERAGE(O16:O20)*M21))</f>
        <v>1.9000000000000003E-2</v>
      </c>
      <c r="P21" s="252"/>
      <c r="Q21" s="253"/>
      <c r="R21" s="254"/>
    </row>
    <row r="22" spans="1:18" ht="381.75" customHeight="1" x14ac:dyDescent="0.25">
      <c r="A22" s="132"/>
      <c r="B22" s="226"/>
      <c r="C22" s="228" t="s">
        <v>73</v>
      </c>
      <c r="D22" s="163" t="s">
        <v>74</v>
      </c>
      <c r="E22" s="187" t="s">
        <v>30</v>
      </c>
      <c r="F22" s="184">
        <v>19</v>
      </c>
      <c r="G22" s="151" t="s">
        <v>75</v>
      </c>
      <c r="H22" s="35" t="s">
        <v>76</v>
      </c>
      <c r="I22" s="27">
        <v>0.2</v>
      </c>
      <c r="J22" s="181" t="s">
        <v>196</v>
      </c>
      <c r="K22" s="174" t="s">
        <v>77</v>
      </c>
      <c r="L22" s="151" t="s">
        <v>78</v>
      </c>
      <c r="M22" s="153" t="s">
        <v>79</v>
      </c>
      <c r="N22" s="233">
        <v>0</v>
      </c>
      <c r="O22" s="14">
        <v>0.2</v>
      </c>
      <c r="P22" s="26" t="s">
        <v>226</v>
      </c>
      <c r="Q22" s="84" t="s">
        <v>202</v>
      </c>
      <c r="R22" s="103" t="s">
        <v>216</v>
      </c>
    </row>
    <row r="23" spans="1:18" ht="409.5" customHeight="1" x14ac:dyDescent="0.25">
      <c r="A23" s="132"/>
      <c r="B23" s="226"/>
      <c r="C23" s="229"/>
      <c r="D23" s="165"/>
      <c r="E23" s="188"/>
      <c r="F23" s="185"/>
      <c r="G23" s="165"/>
      <c r="H23" s="35" t="s">
        <v>80</v>
      </c>
      <c r="I23" s="27">
        <v>0.2</v>
      </c>
      <c r="J23" s="165"/>
      <c r="K23" s="165"/>
      <c r="L23" s="165"/>
      <c r="M23" s="165"/>
      <c r="N23" s="165"/>
      <c r="O23" s="14">
        <v>0.1</v>
      </c>
      <c r="P23" s="103" t="s">
        <v>242</v>
      </c>
      <c r="Q23" s="103" t="s">
        <v>236</v>
      </c>
      <c r="R23" s="104"/>
    </row>
    <row r="24" spans="1:18" ht="138" customHeight="1" x14ac:dyDescent="0.25">
      <c r="A24" s="132"/>
      <c r="B24" s="226"/>
      <c r="C24" s="230"/>
      <c r="D24" s="165"/>
      <c r="E24" s="189"/>
      <c r="F24" s="186"/>
      <c r="G24" s="165"/>
      <c r="H24" s="35" t="s">
        <v>81</v>
      </c>
      <c r="I24" s="27">
        <v>0.2</v>
      </c>
      <c r="J24" s="165"/>
      <c r="K24" s="165"/>
      <c r="L24" s="165"/>
      <c r="M24" s="165"/>
      <c r="N24" s="165"/>
      <c r="O24" s="91">
        <v>0.3</v>
      </c>
      <c r="P24" s="105" t="s">
        <v>225</v>
      </c>
      <c r="Q24" s="105" t="s">
        <v>203</v>
      </c>
      <c r="R24" s="106"/>
    </row>
    <row r="25" spans="1:18" ht="54" customHeight="1" x14ac:dyDescent="0.25">
      <c r="A25" s="132"/>
      <c r="B25" s="226"/>
      <c r="C25" s="96"/>
      <c r="D25" s="30"/>
      <c r="E25" s="30"/>
      <c r="F25" s="30"/>
      <c r="G25" s="30"/>
      <c r="H25" s="30"/>
      <c r="I25" s="31">
        <f>SUM(I22:I24)</f>
        <v>0.60000000000000009</v>
      </c>
      <c r="J25" s="248" t="s">
        <v>245</v>
      </c>
      <c r="K25" s="147"/>
      <c r="L25" s="148"/>
      <c r="M25" s="32">
        <v>0.25</v>
      </c>
      <c r="N25" s="30"/>
      <c r="O25" s="34">
        <f>((AVERAGE(O22:O24)*M25))</f>
        <v>5.000000000000001E-2</v>
      </c>
      <c r="P25" s="249"/>
      <c r="Q25" s="147"/>
      <c r="R25" s="117"/>
    </row>
    <row r="26" spans="1:18" ht="257.25" customHeight="1" x14ac:dyDescent="0.25">
      <c r="A26" s="132"/>
      <c r="B26" s="226"/>
      <c r="C26" s="134" t="s">
        <v>85</v>
      </c>
      <c r="D26" s="163" t="s">
        <v>86</v>
      </c>
      <c r="E26" s="150" t="s">
        <v>30</v>
      </c>
      <c r="F26" s="153">
        <v>5</v>
      </c>
      <c r="G26" s="151" t="s">
        <v>87</v>
      </c>
      <c r="H26" s="35" t="s">
        <v>88</v>
      </c>
      <c r="I26" s="27">
        <v>0.15</v>
      </c>
      <c r="J26" s="152" t="s">
        <v>89</v>
      </c>
      <c r="K26" s="174" t="s">
        <v>90</v>
      </c>
      <c r="L26" s="174" t="s">
        <v>91</v>
      </c>
      <c r="M26" s="174" t="s">
        <v>92</v>
      </c>
      <c r="N26" s="218">
        <v>1</v>
      </c>
      <c r="O26" s="14">
        <v>0.3</v>
      </c>
      <c r="P26" s="97" t="s">
        <v>232</v>
      </c>
      <c r="Q26" s="97" t="s">
        <v>205</v>
      </c>
      <c r="R26" s="178" t="s">
        <v>216</v>
      </c>
    </row>
    <row r="27" spans="1:18" ht="409.5" customHeight="1" x14ac:dyDescent="0.25">
      <c r="A27" s="132"/>
      <c r="B27" s="226"/>
      <c r="C27" s="135"/>
      <c r="D27" s="165"/>
      <c r="E27" s="124"/>
      <c r="F27" s="124"/>
      <c r="G27" s="165"/>
      <c r="H27" s="35" t="s">
        <v>93</v>
      </c>
      <c r="I27" s="27">
        <v>0.1</v>
      </c>
      <c r="J27" s="165"/>
      <c r="K27" s="165"/>
      <c r="L27" s="165"/>
      <c r="M27" s="165"/>
      <c r="N27" s="220"/>
      <c r="O27" s="14">
        <v>0.3</v>
      </c>
      <c r="P27" s="95" t="s">
        <v>204</v>
      </c>
      <c r="Q27" s="102" t="s">
        <v>238</v>
      </c>
      <c r="R27" s="179"/>
    </row>
    <row r="28" spans="1:18" ht="409.6" customHeight="1" x14ac:dyDescent="0.25">
      <c r="A28" s="132"/>
      <c r="B28" s="226"/>
      <c r="C28" s="135"/>
      <c r="D28" s="124"/>
      <c r="E28" s="18" t="s">
        <v>43</v>
      </c>
      <c r="F28" s="43">
        <v>5</v>
      </c>
      <c r="G28" s="124"/>
      <c r="H28" s="35" t="s">
        <v>94</v>
      </c>
      <c r="I28" s="27">
        <v>0.1</v>
      </c>
      <c r="J28" s="124"/>
      <c r="K28" s="124"/>
      <c r="L28" s="124"/>
      <c r="M28" s="124"/>
      <c r="N28" s="111"/>
      <c r="O28" s="14">
        <v>0.2</v>
      </c>
      <c r="P28" s="101" t="s">
        <v>234</v>
      </c>
      <c r="Q28" s="102" t="s">
        <v>237</v>
      </c>
      <c r="R28" s="179"/>
    </row>
    <row r="29" spans="1:18" ht="150.75" customHeight="1" x14ac:dyDescent="0.25">
      <c r="A29" s="132"/>
      <c r="B29" s="226"/>
      <c r="C29" s="135"/>
      <c r="D29" s="151" t="s">
        <v>95</v>
      </c>
      <c r="E29" s="18" t="s">
        <v>30</v>
      </c>
      <c r="F29" s="43">
        <v>10</v>
      </c>
      <c r="G29" s="151" t="s">
        <v>96</v>
      </c>
      <c r="H29" s="35" t="s">
        <v>97</v>
      </c>
      <c r="I29" s="27">
        <v>0.1</v>
      </c>
      <c r="J29" s="153" t="s">
        <v>98</v>
      </c>
      <c r="K29" s="163" t="s">
        <v>99</v>
      </c>
      <c r="L29" s="163" t="s">
        <v>100</v>
      </c>
      <c r="M29" s="150" t="s">
        <v>101</v>
      </c>
      <c r="N29" s="21"/>
      <c r="O29" s="91">
        <v>0.3</v>
      </c>
      <c r="P29" s="98" t="s">
        <v>229</v>
      </c>
      <c r="Q29" s="239" t="s">
        <v>231</v>
      </c>
      <c r="R29" s="179"/>
    </row>
    <row r="30" spans="1:18" ht="113.25" customHeight="1" x14ac:dyDescent="0.25">
      <c r="A30" s="132"/>
      <c r="B30" s="226"/>
      <c r="C30" s="135"/>
      <c r="D30" s="165"/>
      <c r="E30" s="86" t="s">
        <v>43</v>
      </c>
      <c r="F30" s="87">
        <v>3</v>
      </c>
      <c r="G30" s="165"/>
      <c r="H30" s="88" t="s">
        <v>102</v>
      </c>
      <c r="I30" s="27">
        <v>0.1</v>
      </c>
      <c r="J30" s="165"/>
      <c r="K30" s="124"/>
      <c r="L30" s="165"/>
      <c r="M30" s="124"/>
      <c r="N30" s="111"/>
      <c r="O30" s="14">
        <v>0.3</v>
      </c>
      <c r="P30" s="94" t="s">
        <v>230</v>
      </c>
      <c r="Q30" s="240"/>
      <c r="R30" s="179"/>
    </row>
    <row r="31" spans="1:18" ht="120.75" customHeight="1" x14ac:dyDescent="0.25">
      <c r="A31" s="132"/>
      <c r="B31" s="226"/>
      <c r="C31" s="135"/>
      <c r="D31" s="137" t="s">
        <v>208</v>
      </c>
      <c r="E31" s="138" t="s">
        <v>30</v>
      </c>
      <c r="F31" s="140"/>
      <c r="G31" s="142" t="s">
        <v>213</v>
      </c>
      <c r="H31" s="92" t="s">
        <v>209</v>
      </c>
      <c r="I31" s="90">
        <v>0.1</v>
      </c>
      <c r="J31" s="137" t="s">
        <v>214</v>
      </c>
      <c r="K31" s="143" t="s">
        <v>90</v>
      </c>
      <c r="L31" s="137" t="s">
        <v>91</v>
      </c>
      <c r="M31" s="143" t="s">
        <v>92</v>
      </c>
      <c r="N31" s="244">
        <v>0</v>
      </c>
      <c r="O31" s="91">
        <v>0</v>
      </c>
      <c r="P31" s="241" t="s">
        <v>233</v>
      </c>
      <c r="Q31" s="175" t="s">
        <v>239</v>
      </c>
      <c r="R31" s="179"/>
    </row>
    <row r="32" spans="1:18" ht="69" customHeight="1" x14ac:dyDescent="0.25">
      <c r="A32" s="132"/>
      <c r="B32" s="226"/>
      <c r="C32" s="135"/>
      <c r="D32" s="137"/>
      <c r="E32" s="139"/>
      <c r="F32" s="141"/>
      <c r="G32" s="142"/>
      <c r="H32" s="92" t="s">
        <v>210</v>
      </c>
      <c r="I32" s="90">
        <v>0.1</v>
      </c>
      <c r="J32" s="137"/>
      <c r="K32" s="144"/>
      <c r="L32" s="137"/>
      <c r="M32" s="144"/>
      <c r="N32" s="245"/>
      <c r="O32" s="91">
        <v>0</v>
      </c>
      <c r="P32" s="242"/>
      <c r="Q32" s="176"/>
      <c r="R32" s="179"/>
    </row>
    <row r="33" spans="1:18" ht="78.75" customHeight="1" x14ac:dyDescent="0.25">
      <c r="A33" s="132"/>
      <c r="B33" s="226"/>
      <c r="C33" s="135"/>
      <c r="D33" s="137"/>
      <c r="E33" s="138" t="s">
        <v>43</v>
      </c>
      <c r="F33" s="140"/>
      <c r="G33" s="142"/>
      <c r="H33" s="92" t="s">
        <v>211</v>
      </c>
      <c r="I33" s="90">
        <v>0.1</v>
      </c>
      <c r="J33" s="137"/>
      <c r="K33" s="144"/>
      <c r="L33" s="137"/>
      <c r="M33" s="144"/>
      <c r="N33" s="246">
        <v>0</v>
      </c>
      <c r="O33" s="91">
        <v>0.1</v>
      </c>
      <c r="P33" s="242"/>
      <c r="Q33" s="176"/>
      <c r="R33" s="179"/>
    </row>
    <row r="34" spans="1:18" ht="409.6" customHeight="1" x14ac:dyDescent="0.25">
      <c r="A34" s="133"/>
      <c r="B34" s="227"/>
      <c r="C34" s="136"/>
      <c r="D34" s="137"/>
      <c r="E34" s="139"/>
      <c r="F34" s="141"/>
      <c r="G34" s="142"/>
      <c r="H34" s="89" t="s">
        <v>212</v>
      </c>
      <c r="I34" s="90">
        <v>0.15</v>
      </c>
      <c r="J34" s="137"/>
      <c r="K34" s="145"/>
      <c r="L34" s="137"/>
      <c r="M34" s="145"/>
      <c r="N34" s="247"/>
      <c r="O34" s="91">
        <v>0.1</v>
      </c>
      <c r="P34" s="243"/>
      <c r="Q34" s="177"/>
      <c r="R34" s="180"/>
    </row>
    <row r="35" spans="1:18" ht="72.75" customHeight="1" x14ac:dyDescent="0.25">
      <c r="A35" s="169"/>
      <c r="B35" s="119"/>
      <c r="C35" s="147"/>
      <c r="D35" s="119"/>
      <c r="E35" s="119"/>
      <c r="F35" s="119"/>
      <c r="G35" s="119"/>
      <c r="H35" s="120"/>
      <c r="I35" s="45">
        <f>SUM(I26:I34)</f>
        <v>0.99999999999999989</v>
      </c>
      <c r="J35" s="250" t="s">
        <v>244</v>
      </c>
      <c r="K35" s="147"/>
      <c r="L35" s="120"/>
      <c r="M35" s="32">
        <v>0.1</v>
      </c>
      <c r="N35" s="30"/>
      <c r="O35" s="34">
        <f>(AVERAGE(O26:O34))*M35</f>
        <v>1.7777777777777781E-2</v>
      </c>
      <c r="P35" s="251"/>
      <c r="Q35" s="119"/>
      <c r="R35" s="120"/>
    </row>
    <row r="36" spans="1:18" ht="50.25" customHeight="1" x14ac:dyDescent="0.25">
      <c r="A36" s="161" t="s">
        <v>104</v>
      </c>
      <c r="B36" s="147"/>
      <c r="C36" s="147"/>
      <c r="D36" s="147"/>
      <c r="E36" s="147"/>
      <c r="F36" s="148"/>
      <c r="G36" s="46">
        <f>((N8+N13+N16+N19+N22+N26+N29+N31)/(F8+F13+F16+F19+F22+F26+F29+F31))</f>
        <v>2.2222222222222223E-2</v>
      </c>
      <c r="H36" s="161" t="s">
        <v>105</v>
      </c>
      <c r="I36" s="147"/>
      <c r="J36" s="147"/>
      <c r="K36" s="147"/>
      <c r="L36" s="162"/>
      <c r="M36" s="46">
        <f>((N12+N14+N18+N20+N28+N30+N33)/(F12+F14+F18+F20+F28+F30+F33))</f>
        <v>0</v>
      </c>
      <c r="N36" s="149"/>
      <c r="O36" s="147"/>
      <c r="P36" s="147"/>
      <c r="Q36" s="147"/>
      <c r="R36" s="148"/>
    </row>
    <row r="37" spans="1:18" ht="44.25" customHeight="1" x14ac:dyDescent="0.25">
      <c r="A37" s="157" t="s">
        <v>106</v>
      </c>
      <c r="B37" s="147"/>
      <c r="C37" s="147"/>
      <c r="D37" s="147"/>
      <c r="E37" s="147"/>
      <c r="F37" s="147"/>
      <c r="G37" s="147"/>
      <c r="H37" s="147"/>
      <c r="I37" s="147"/>
      <c r="J37" s="147"/>
      <c r="K37" s="147"/>
      <c r="L37" s="147"/>
      <c r="M37" s="147"/>
      <c r="N37" s="148"/>
      <c r="O37" s="47">
        <f>O15+O21+O25+O35</f>
        <v>0.14677777777777778</v>
      </c>
      <c r="P37" s="146"/>
      <c r="Q37" s="147"/>
      <c r="R37" s="148"/>
    </row>
    <row r="38" spans="1:18" ht="103.5" customHeight="1" x14ac:dyDescent="0.25">
      <c r="A38" s="164" t="s">
        <v>107</v>
      </c>
      <c r="B38" s="166">
        <v>0.3</v>
      </c>
      <c r="C38" s="163" t="s">
        <v>108</v>
      </c>
      <c r="D38" s="151" t="s">
        <v>109</v>
      </c>
      <c r="E38" s="18" t="s">
        <v>30</v>
      </c>
      <c r="F38" s="48">
        <v>7</v>
      </c>
      <c r="G38" s="151" t="s">
        <v>110</v>
      </c>
      <c r="H38" s="151" t="s">
        <v>111</v>
      </c>
      <c r="I38" s="27">
        <v>0.2</v>
      </c>
      <c r="J38" s="152" t="s">
        <v>112</v>
      </c>
      <c r="K38" s="167" t="s">
        <v>113</v>
      </c>
      <c r="L38" s="150" t="s">
        <v>114</v>
      </c>
      <c r="M38" s="163" t="s">
        <v>115</v>
      </c>
      <c r="N38" s="21">
        <v>0</v>
      </c>
      <c r="O38" s="50">
        <v>0.3</v>
      </c>
      <c r="P38" s="238" t="s">
        <v>227</v>
      </c>
      <c r="Q38" s="128" t="s">
        <v>201</v>
      </c>
      <c r="R38" s="126" t="s">
        <v>216</v>
      </c>
    </row>
    <row r="39" spans="1:18" ht="409.6" customHeight="1" x14ac:dyDescent="0.25">
      <c r="A39" s="165"/>
      <c r="B39" s="165"/>
      <c r="C39" s="165"/>
      <c r="D39" s="124"/>
      <c r="E39" s="18" t="s">
        <v>43</v>
      </c>
      <c r="F39" s="48">
        <v>4</v>
      </c>
      <c r="G39" s="124"/>
      <c r="H39" s="124"/>
      <c r="I39" s="27">
        <v>0.2</v>
      </c>
      <c r="J39" s="124"/>
      <c r="K39" s="168"/>
      <c r="L39" s="124"/>
      <c r="M39" s="124"/>
      <c r="N39" s="111">
        <v>0</v>
      </c>
      <c r="O39" s="50">
        <v>0.3</v>
      </c>
      <c r="P39" s="160"/>
      <c r="Q39" s="129"/>
      <c r="R39" s="158"/>
    </row>
    <row r="40" spans="1:18" ht="85.5" customHeight="1" x14ac:dyDescent="0.25">
      <c r="A40" s="165"/>
      <c r="B40" s="165"/>
      <c r="C40" s="165"/>
      <c r="D40" s="151" t="s">
        <v>116</v>
      </c>
      <c r="E40" s="18" t="s">
        <v>30</v>
      </c>
      <c r="F40" s="19">
        <v>3</v>
      </c>
      <c r="G40" s="151" t="s">
        <v>117</v>
      </c>
      <c r="H40" s="151" t="s">
        <v>118</v>
      </c>
      <c r="I40" s="27">
        <v>0.15</v>
      </c>
      <c r="J40" s="152" t="s">
        <v>119</v>
      </c>
      <c r="K40" s="163" t="s">
        <v>120</v>
      </c>
      <c r="L40" s="150" t="s">
        <v>121</v>
      </c>
      <c r="M40" s="150" t="s">
        <v>122</v>
      </c>
      <c r="N40" s="21">
        <v>0</v>
      </c>
      <c r="O40" s="50">
        <v>0.1</v>
      </c>
      <c r="P40" s="238" t="s">
        <v>228</v>
      </c>
      <c r="Q40" s="128" t="s">
        <v>200</v>
      </c>
      <c r="R40" s="158"/>
    </row>
    <row r="41" spans="1:18" ht="304.5" customHeight="1" x14ac:dyDescent="0.25">
      <c r="A41" s="165"/>
      <c r="B41" s="165"/>
      <c r="C41" s="124"/>
      <c r="D41" s="124"/>
      <c r="E41" s="18" t="s">
        <v>43</v>
      </c>
      <c r="F41" s="19">
        <v>2</v>
      </c>
      <c r="G41" s="124"/>
      <c r="H41" s="124"/>
      <c r="I41" s="27">
        <v>0.15</v>
      </c>
      <c r="J41" s="124"/>
      <c r="K41" s="124"/>
      <c r="L41" s="124"/>
      <c r="M41" s="124"/>
      <c r="N41" s="112">
        <v>0</v>
      </c>
      <c r="O41" s="50">
        <v>0.1</v>
      </c>
      <c r="P41" s="160"/>
      <c r="Q41" s="130"/>
      <c r="R41" s="158"/>
    </row>
    <row r="42" spans="1:18" ht="155.25" customHeight="1" x14ac:dyDescent="0.25">
      <c r="A42" s="165"/>
      <c r="B42" s="165"/>
      <c r="C42" s="163" t="s">
        <v>123</v>
      </c>
      <c r="D42" s="151" t="s">
        <v>124</v>
      </c>
      <c r="E42" s="18" t="s">
        <v>30</v>
      </c>
      <c r="F42" s="19">
        <v>1</v>
      </c>
      <c r="G42" s="151" t="s">
        <v>125</v>
      </c>
      <c r="H42" s="35" t="s">
        <v>126</v>
      </c>
      <c r="I42" s="27">
        <v>0.15</v>
      </c>
      <c r="J42" s="152" t="s">
        <v>127</v>
      </c>
      <c r="K42" s="171" t="s">
        <v>128</v>
      </c>
      <c r="L42" s="153" t="s">
        <v>129</v>
      </c>
      <c r="M42" s="154" t="s">
        <v>52</v>
      </c>
      <c r="N42" s="114">
        <v>0</v>
      </c>
      <c r="O42" s="107">
        <v>0.2</v>
      </c>
      <c r="P42" s="155" t="s">
        <v>207</v>
      </c>
      <c r="Q42" s="99" t="s">
        <v>206</v>
      </c>
      <c r="R42" s="159"/>
    </row>
    <row r="43" spans="1:18" ht="292.5" customHeight="1" x14ac:dyDescent="0.25">
      <c r="A43" s="124"/>
      <c r="B43" s="124"/>
      <c r="C43" s="124"/>
      <c r="D43" s="124"/>
      <c r="E43" s="18" t="s">
        <v>43</v>
      </c>
      <c r="F43" s="19">
        <v>1</v>
      </c>
      <c r="G43" s="124"/>
      <c r="H43" s="35" t="s">
        <v>130</v>
      </c>
      <c r="I43" s="27">
        <v>0.15</v>
      </c>
      <c r="J43" s="124"/>
      <c r="K43" s="124"/>
      <c r="L43" s="124"/>
      <c r="M43" s="122"/>
      <c r="N43" s="113"/>
      <c r="O43" s="107">
        <v>0.2</v>
      </c>
      <c r="P43" s="156"/>
      <c r="Q43" s="85" t="s">
        <v>207</v>
      </c>
      <c r="R43" s="127"/>
    </row>
    <row r="44" spans="1:18" ht="56.25" customHeight="1" x14ac:dyDescent="0.25">
      <c r="A44" s="169"/>
      <c r="B44" s="147"/>
      <c r="C44" s="147"/>
      <c r="D44" s="147"/>
      <c r="E44" s="147"/>
      <c r="F44" s="147"/>
      <c r="G44" s="147"/>
      <c r="H44" s="148"/>
      <c r="I44" s="45">
        <f>SUM(I38:I43)</f>
        <v>1</v>
      </c>
      <c r="J44" s="170" t="s">
        <v>131</v>
      </c>
      <c r="K44" s="147"/>
      <c r="L44" s="148"/>
      <c r="M44" s="32">
        <v>0.3</v>
      </c>
      <c r="N44" s="108"/>
      <c r="O44" s="34">
        <f>(AVERAGE(O38:O43))*M44</f>
        <v>5.9999999999999991E-2</v>
      </c>
      <c r="P44" s="146"/>
      <c r="Q44" s="147"/>
      <c r="R44" s="148"/>
    </row>
    <row r="45" spans="1:18" ht="26.25" customHeight="1" x14ac:dyDescent="0.25">
      <c r="A45" s="161" t="s">
        <v>132</v>
      </c>
      <c r="B45" s="147"/>
      <c r="C45" s="147"/>
      <c r="D45" s="147"/>
      <c r="E45" s="147"/>
      <c r="F45" s="148"/>
      <c r="G45" s="46">
        <f>((N38+N40+N42)/(F38+F40+F42))</f>
        <v>0</v>
      </c>
      <c r="H45" s="161" t="s">
        <v>133</v>
      </c>
      <c r="I45" s="147"/>
      <c r="J45" s="147"/>
      <c r="K45" s="147"/>
      <c r="L45" s="162"/>
      <c r="M45" s="46">
        <f>((N39+N41+N43)/(F39+F41+F43))</f>
        <v>0</v>
      </c>
      <c r="N45" s="149"/>
      <c r="O45" s="147"/>
      <c r="P45" s="147"/>
      <c r="Q45" s="147"/>
      <c r="R45" s="148"/>
    </row>
    <row r="46" spans="1:18" ht="36" customHeight="1" x14ac:dyDescent="0.25">
      <c r="A46" s="157" t="s">
        <v>134</v>
      </c>
      <c r="B46" s="147"/>
      <c r="C46" s="147"/>
      <c r="D46" s="147"/>
      <c r="E46" s="147"/>
      <c r="F46" s="147"/>
      <c r="G46" s="147"/>
      <c r="H46" s="147"/>
      <c r="I46" s="147"/>
      <c r="J46" s="147"/>
      <c r="K46" s="147"/>
      <c r="L46" s="147"/>
      <c r="M46" s="147"/>
      <c r="N46" s="148"/>
      <c r="O46" s="47">
        <f>O44</f>
        <v>5.9999999999999991E-2</v>
      </c>
      <c r="P46" s="146"/>
      <c r="Q46" s="147"/>
      <c r="R46" s="148"/>
    </row>
    <row r="47" spans="1:18" ht="76.5" customHeight="1" x14ac:dyDescent="0.25">
      <c r="A47" s="172" t="s">
        <v>135</v>
      </c>
      <c r="B47" s="166">
        <v>0.15</v>
      </c>
      <c r="C47" s="151" t="s">
        <v>136</v>
      </c>
      <c r="D47" s="151" t="s">
        <v>137</v>
      </c>
      <c r="E47" s="18" t="s">
        <v>30</v>
      </c>
      <c r="F47" s="43">
        <v>166</v>
      </c>
      <c r="G47" s="151" t="s">
        <v>138</v>
      </c>
      <c r="H47" s="23" t="s">
        <v>139</v>
      </c>
      <c r="I47" s="27">
        <v>0.6</v>
      </c>
      <c r="J47" s="150" t="s">
        <v>140</v>
      </c>
      <c r="K47" s="163" t="s">
        <v>141</v>
      </c>
      <c r="L47" s="52" t="s">
        <v>142</v>
      </c>
      <c r="M47" s="150" t="s">
        <v>143</v>
      </c>
      <c r="N47" s="21">
        <v>185</v>
      </c>
      <c r="O47" s="14">
        <v>1</v>
      </c>
      <c r="P47" s="128" t="s">
        <v>199</v>
      </c>
      <c r="Q47" s="128" t="s">
        <v>199</v>
      </c>
      <c r="R47" s="128" t="s">
        <v>217</v>
      </c>
    </row>
    <row r="48" spans="1:18" ht="120.75" customHeight="1" x14ac:dyDescent="0.25">
      <c r="A48" s="124"/>
      <c r="B48" s="173"/>
      <c r="C48" s="124"/>
      <c r="D48" s="124"/>
      <c r="E48" s="18" t="s">
        <v>43</v>
      </c>
      <c r="F48" s="43">
        <v>82</v>
      </c>
      <c r="G48" s="124"/>
      <c r="H48" s="23" t="s">
        <v>139</v>
      </c>
      <c r="I48" s="27">
        <v>0.4</v>
      </c>
      <c r="J48" s="124"/>
      <c r="K48" s="124"/>
      <c r="L48" s="52" t="s">
        <v>144</v>
      </c>
      <c r="M48" s="124"/>
      <c r="N48" s="111">
        <v>54</v>
      </c>
      <c r="O48" s="14">
        <v>0.65</v>
      </c>
      <c r="P48" s="129"/>
      <c r="Q48" s="129"/>
      <c r="R48" s="160"/>
    </row>
    <row r="49" spans="1:18" ht="38.25" customHeight="1" x14ac:dyDescent="0.25">
      <c r="A49" s="169"/>
      <c r="B49" s="147"/>
      <c r="C49" s="147"/>
      <c r="D49" s="147"/>
      <c r="E49" s="147"/>
      <c r="F49" s="147"/>
      <c r="G49" s="147"/>
      <c r="H49" s="148"/>
      <c r="I49" s="45">
        <f>SUM(I47:I48)</f>
        <v>1</v>
      </c>
      <c r="J49" s="170" t="s">
        <v>246</v>
      </c>
      <c r="K49" s="147"/>
      <c r="L49" s="148"/>
      <c r="M49" s="32">
        <v>0.15</v>
      </c>
      <c r="N49" s="33"/>
      <c r="O49" s="34">
        <f>(AVERAGE(O47:O48))*M49</f>
        <v>0.12374999999999999</v>
      </c>
      <c r="P49" s="146"/>
      <c r="Q49" s="147"/>
      <c r="R49" s="148"/>
    </row>
    <row r="50" spans="1:18" ht="26.25" customHeight="1" x14ac:dyDescent="0.25">
      <c r="A50" s="161" t="s">
        <v>146</v>
      </c>
      <c r="B50" s="147"/>
      <c r="C50" s="147"/>
      <c r="D50" s="147"/>
      <c r="E50" s="147"/>
      <c r="F50" s="148"/>
      <c r="G50" s="46">
        <v>1</v>
      </c>
      <c r="H50" s="161" t="s">
        <v>147</v>
      </c>
      <c r="I50" s="147"/>
      <c r="J50" s="147"/>
      <c r="K50" s="147"/>
      <c r="L50" s="162"/>
      <c r="M50" s="46">
        <f>((N48)/(F48))</f>
        <v>0.65853658536585369</v>
      </c>
      <c r="N50" s="149"/>
      <c r="O50" s="147"/>
      <c r="P50" s="147"/>
      <c r="Q50" s="147"/>
      <c r="R50" s="148"/>
    </row>
    <row r="51" spans="1:18" ht="37.5" customHeight="1" x14ac:dyDescent="0.25">
      <c r="A51" s="157" t="s">
        <v>148</v>
      </c>
      <c r="B51" s="147"/>
      <c r="C51" s="147"/>
      <c r="D51" s="147"/>
      <c r="E51" s="147"/>
      <c r="F51" s="147"/>
      <c r="G51" s="147"/>
      <c r="H51" s="147"/>
      <c r="I51" s="147"/>
      <c r="J51" s="147"/>
      <c r="K51" s="147"/>
      <c r="L51" s="147"/>
      <c r="M51" s="147"/>
      <c r="N51" s="148"/>
      <c r="O51" s="47">
        <f>O49</f>
        <v>0.12374999999999999</v>
      </c>
      <c r="P51" s="146"/>
      <c r="Q51" s="147"/>
      <c r="R51" s="148"/>
    </row>
    <row r="52" spans="1:18" ht="15.75" customHeight="1" x14ac:dyDescent="0.25">
      <c r="A52" s="115"/>
      <c r="B52" s="116"/>
      <c r="C52" s="116"/>
      <c r="D52" s="116"/>
      <c r="E52" s="116"/>
      <c r="F52" s="116"/>
      <c r="G52" s="116"/>
      <c r="H52" s="116"/>
      <c r="I52" s="116"/>
      <c r="J52" s="117"/>
      <c r="K52" s="121" t="s">
        <v>149</v>
      </c>
      <c r="L52" s="116"/>
      <c r="M52" s="116"/>
      <c r="N52" s="117"/>
      <c r="O52" s="123">
        <f>O37+O44+O51</f>
        <v>0.33052777777777775</v>
      </c>
      <c r="P52" s="125"/>
      <c r="Q52" s="116"/>
      <c r="R52" s="117"/>
    </row>
    <row r="53" spans="1:18" ht="15.75" customHeight="1" x14ac:dyDescent="0.25">
      <c r="A53" s="118"/>
      <c r="B53" s="119"/>
      <c r="C53" s="119"/>
      <c r="D53" s="119"/>
      <c r="E53" s="119"/>
      <c r="F53" s="119"/>
      <c r="G53" s="119"/>
      <c r="H53" s="119"/>
      <c r="I53" s="119"/>
      <c r="J53" s="120"/>
      <c r="K53" s="122"/>
      <c r="L53" s="119"/>
      <c r="M53" s="119"/>
      <c r="N53" s="120"/>
      <c r="O53" s="124"/>
      <c r="P53" s="122"/>
      <c r="Q53" s="119"/>
      <c r="R53" s="120"/>
    </row>
    <row r="54" spans="1:18" ht="15.75" customHeight="1" x14ac:dyDescent="0.25"/>
    <row r="55" spans="1:18" ht="15.75" customHeight="1" x14ac:dyDescent="0.25"/>
    <row r="56" spans="1:18" ht="15.75" customHeight="1" x14ac:dyDescent="0.25">
      <c r="G56" s="54" t="s">
        <v>150</v>
      </c>
    </row>
    <row r="57" spans="1:18" ht="15.75" customHeight="1" x14ac:dyDescent="0.25">
      <c r="G57" s="54" t="s">
        <v>151</v>
      </c>
    </row>
    <row r="58" spans="1:18" ht="15.75" customHeight="1" x14ac:dyDescent="0.25"/>
    <row r="59" spans="1:18" ht="15.75" customHeight="1" x14ac:dyDescent="0.25"/>
    <row r="60" spans="1:18" ht="15.75" customHeight="1" x14ac:dyDescent="0.25"/>
    <row r="61" spans="1:18" ht="15.75" customHeight="1" x14ac:dyDescent="0.25"/>
    <row r="62" spans="1:18" ht="15.75" customHeight="1" x14ac:dyDescent="0.25"/>
    <row r="63" spans="1:18" ht="15.75" customHeight="1" x14ac:dyDescent="0.25"/>
    <row r="64" spans="1:18"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sheetData>
  <mergeCells count="183">
    <mergeCell ref="P47:P48"/>
    <mergeCell ref="P38:P39"/>
    <mergeCell ref="P40:P41"/>
    <mergeCell ref="Q29:Q30"/>
    <mergeCell ref="P31:P34"/>
    <mergeCell ref="N31:N32"/>
    <mergeCell ref="N33:N34"/>
    <mergeCell ref="K19:K20"/>
    <mergeCell ref="L19:L20"/>
    <mergeCell ref="M19:M20"/>
    <mergeCell ref="M22:M24"/>
    <mergeCell ref="N22:N24"/>
    <mergeCell ref="J25:L25"/>
    <mergeCell ref="P25:R25"/>
    <mergeCell ref="L29:L30"/>
    <mergeCell ref="J35:L35"/>
    <mergeCell ref="P35:R35"/>
    <mergeCell ref="J21:L21"/>
    <mergeCell ref="P21:R21"/>
    <mergeCell ref="N26:N27"/>
    <mergeCell ref="B8:B34"/>
    <mergeCell ref="C22:C24"/>
    <mergeCell ref="H13:H14"/>
    <mergeCell ref="P13:P14"/>
    <mergeCell ref="N16:N17"/>
    <mergeCell ref="P15:R15"/>
    <mergeCell ref="J13:J14"/>
    <mergeCell ref="K13:K14"/>
    <mergeCell ref="J15:L15"/>
    <mergeCell ref="L8:L9"/>
    <mergeCell ref="K8:K12"/>
    <mergeCell ref="G8:G12"/>
    <mergeCell ref="G13:G14"/>
    <mergeCell ref="C8:C14"/>
    <mergeCell ref="D8:D12"/>
    <mergeCell ref="E8:E11"/>
    <mergeCell ref="F8:F11"/>
    <mergeCell ref="F26:F27"/>
    <mergeCell ref="D13:D14"/>
    <mergeCell ref="D16:D18"/>
    <mergeCell ref="E16:E17"/>
    <mergeCell ref="F16:F17"/>
    <mergeCell ref="G16:G18"/>
    <mergeCell ref="G19:G20"/>
    <mergeCell ref="M8:M12"/>
    <mergeCell ref="J16:J18"/>
    <mergeCell ref="K16:K18"/>
    <mergeCell ref="L16:L18"/>
    <mergeCell ref="M16:M18"/>
    <mergeCell ref="R16:R20"/>
    <mergeCell ref="P8:P9"/>
    <mergeCell ref="J6:J7"/>
    <mergeCell ref="L6:L7"/>
    <mergeCell ref="N6:N7"/>
    <mergeCell ref="O6:O7"/>
    <mergeCell ref="Q6:Q7"/>
    <mergeCell ref="R6:R7"/>
    <mergeCell ref="N8:N11"/>
    <mergeCell ref="L11:L12"/>
    <mergeCell ref="L13:L14"/>
    <mergeCell ref="M13:M14"/>
    <mergeCell ref="R8:R14"/>
    <mergeCell ref="J8:J10"/>
    <mergeCell ref="J19:J20"/>
    <mergeCell ref="A1:B4"/>
    <mergeCell ref="C1:R1"/>
    <mergeCell ref="C2:R2"/>
    <mergeCell ref="C3:R3"/>
    <mergeCell ref="C4:G4"/>
    <mergeCell ref="H4:K4"/>
    <mergeCell ref="A5:J5"/>
    <mergeCell ref="A6:A7"/>
    <mergeCell ref="B6:B7"/>
    <mergeCell ref="C6:C7"/>
    <mergeCell ref="D6:F6"/>
    <mergeCell ref="G6:G7"/>
    <mergeCell ref="H6:H7"/>
    <mergeCell ref="I6:I7"/>
    <mergeCell ref="K6:K7"/>
    <mergeCell ref="P6:P7"/>
    <mergeCell ref="N4:R4"/>
    <mergeCell ref="N5:R5"/>
    <mergeCell ref="M6:M7"/>
    <mergeCell ref="C16:C20"/>
    <mergeCell ref="D22:D24"/>
    <mergeCell ref="G22:G24"/>
    <mergeCell ref="D26:D28"/>
    <mergeCell ref="E26:E27"/>
    <mergeCell ref="G26:G28"/>
    <mergeCell ref="F22:F24"/>
    <mergeCell ref="E22:E24"/>
    <mergeCell ref="G29:G30"/>
    <mergeCell ref="A35:H35"/>
    <mergeCell ref="A36:F36"/>
    <mergeCell ref="A37:N37"/>
    <mergeCell ref="D19:D20"/>
    <mergeCell ref="D29:D30"/>
    <mergeCell ref="D38:D39"/>
    <mergeCell ref="L38:L39"/>
    <mergeCell ref="M38:M39"/>
    <mergeCell ref="H36:L36"/>
    <mergeCell ref="N36:R36"/>
    <mergeCell ref="P37:R37"/>
    <mergeCell ref="J26:J28"/>
    <mergeCell ref="K26:K28"/>
    <mergeCell ref="L26:L28"/>
    <mergeCell ref="M26:M28"/>
    <mergeCell ref="J29:J30"/>
    <mergeCell ref="K29:K30"/>
    <mergeCell ref="M29:M30"/>
    <mergeCell ref="Q31:Q34"/>
    <mergeCell ref="R26:R34"/>
    <mergeCell ref="J22:J24"/>
    <mergeCell ref="K22:K24"/>
    <mergeCell ref="L22:L24"/>
    <mergeCell ref="G38:G39"/>
    <mergeCell ref="G40:G41"/>
    <mergeCell ref="G47:G48"/>
    <mergeCell ref="J38:J39"/>
    <mergeCell ref="J40:J41"/>
    <mergeCell ref="J47:J48"/>
    <mergeCell ref="K47:K48"/>
    <mergeCell ref="J49:L49"/>
    <mergeCell ref="K42:K43"/>
    <mergeCell ref="A44:H44"/>
    <mergeCell ref="J44:L44"/>
    <mergeCell ref="A45:F45"/>
    <mergeCell ref="H45:L45"/>
    <mergeCell ref="A46:N46"/>
    <mergeCell ref="C42:C43"/>
    <mergeCell ref="D42:D43"/>
    <mergeCell ref="A47:A48"/>
    <mergeCell ref="B47:B48"/>
    <mergeCell ref="C47:C48"/>
    <mergeCell ref="D47:D48"/>
    <mergeCell ref="N50:R50"/>
    <mergeCell ref="P51:R51"/>
    <mergeCell ref="G42:G43"/>
    <mergeCell ref="J42:J43"/>
    <mergeCell ref="L42:L43"/>
    <mergeCell ref="M42:M43"/>
    <mergeCell ref="P42:P43"/>
    <mergeCell ref="A51:N51"/>
    <mergeCell ref="R38:R43"/>
    <mergeCell ref="R47:R48"/>
    <mergeCell ref="Q47:Q48"/>
    <mergeCell ref="H50:L50"/>
    <mergeCell ref="K40:K41"/>
    <mergeCell ref="L40:L41"/>
    <mergeCell ref="M40:M41"/>
    <mergeCell ref="A38:A43"/>
    <mergeCell ref="B38:B43"/>
    <mergeCell ref="C38:C41"/>
    <mergeCell ref="H38:H39"/>
    <mergeCell ref="K38:K39"/>
    <mergeCell ref="D40:D41"/>
    <mergeCell ref="H40:H41"/>
    <mergeCell ref="A50:F50"/>
    <mergeCell ref="A49:H49"/>
    <mergeCell ref="A52:J53"/>
    <mergeCell ref="K52:N53"/>
    <mergeCell ref="O52:O53"/>
    <mergeCell ref="P52:R53"/>
    <mergeCell ref="Q13:Q14"/>
    <mergeCell ref="Q38:Q39"/>
    <mergeCell ref="Q40:Q41"/>
    <mergeCell ref="A8:A34"/>
    <mergeCell ref="C26:C34"/>
    <mergeCell ref="D31:D34"/>
    <mergeCell ref="E31:E32"/>
    <mergeCell ref="E33:E34"/>
    <mergeCell ref="F31:F32"/>
    <mergeCell ref="F33:F34"/>
    <mergeCell ref="G31:G34"/>
    <mergeCell ref="J31:J34"/>
    <mergeCell ref="K31:K34"/>
    <mergeCell ref="L31:L34"/>
    <mergeCell ref="M31:M34"/>
    <mergeCell ref="P44:R44"/>
    <mergeCell ref="N45:R45"/>
    <mergeCell ref="P46:R46"/>
    <mergeCell ref="M47:M48"/>
    <mergeCell ref="P49:R49"/>
  </mergeCells>
  <dataValidations count="1">
    <dataValidation type="list" allowBlank="1" showInputMessage="1" showErrorMessage="1" prompt=" - " sqref="L5" xr:uid="{00000000-0002-0000-0000-000000000000}">
      <formula1>$M$4:$M$5</formula1>
    </dataValidation>
  </dataValidations>
  <pageMargins left="0.7" right="0.7" top="0.75" bottom="0.75" header="0" footer="0"/>
  <pageSetup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showGridLines="0" topLeftCell="B1" workbookViewId="0">
      <selection activeCell="H4" sqref="H4:K4"/>
    </sheetView>
  </sheetViews>
  <sheetFormatPr baseColWidth="10" defaultColWidth="14.42578125" defaultRowHeight="15" customHeight="1" x14ac:dyDescent="0.25"/>
  <cols>
    <col min="1" max="2" width="18.7109375" customWidth="1"/>
    <col min="3" max="3" width="53.42578125" customWidth="1"/>
    <col min="4" max="4" width="23.28515625" customWidth="1"/>
    <col min="5" max="5" width="17.28515625" customWidth="1"/>
    <col min="6" max="6" width="16.140625" customWidth="1"/>
    <col min="7" max="7" width="24.42578125" customWidth="1"/>
    <col min="8" max="8" width="36.42578125" customWidth="1"/>
    <col min="9" max="9" width="22.140625" customWidth="1"/>
    <col min="10" max="10" width="22.5703125" customWidth="1"/>
    <col min="11" max="11" width="51.28515625" customWidth="1"/>
    <col min="12" max="12" width="27.140625" customWidth="1"/>
    <col min="13" max="13" width="29.42578125" customWidth="1"/>
    <col min="14" max="14" width="15.5703125" customWidth="1"/>
    <col min="15" max="15" width="22.7109375" customWidth="1"/>
    <col min="16" max="16" width="58" customWidth="1"/>
    <col min="17" max="17" width="63.5703125" customWidth="1"/>
    <col min="18" max="18" width="76.7109375" customWidth="1"/>
    <col min="19" max="26" width="10" customWidth="1"/>
  </cols>
  <sheetData>
    <row r="1" spans="1:26" ht="24.75" customHeight="1" x14ac:dyDescent="0.25">
      <c r="A1" s="190"/>
      <c r="B1" s="191"/>
      <c r="C1" s="192" t="s">
        <v>0</v>
      </c>
      <c r="D1" s="191"/>
      <c r="E1" s="191"/>
      <c r="F1" s="191"/>
      <c r="G1" s="191"/>
      <c r="H1" s="191"/>
      <c r="I1" s="191"/>
      <c r="J1" s="191"/>
      <c r="K1" s="191"/>
      <c r="L1" s="191"/>
      <c r="M1" s="191"/>
      <c r="N1" s="191"/>
      <c r="O1" s="191"/>
      <c r="P1" s="191"/>
      <c r="Q1" s="191"/>
      <c r="R1" s="191"/>
    </row>
    <row r="2" spans="1:26" ht="22.5" customHeight="1" x14ac:dyDescent="0.25">
      <c r="A2" s="191"/>
      <c r="B2" s="191"/>
      <c r="C2" s="193" t="s">
        <v>1</v>
      </c>
      <c r="D2" s="191"/>
      <c r="E2" s="191"/>
      <c r="F2" s="191"/>
      <c r="G2" s="191"/>
      <c r="H2" s="191"/>
      <c r="I2" s="191"/>
      <c r="J2" s="191"/>
      <c r="K2" s="191"/>
      <c r="L2" s="191"/>
      <c r="M2" s="191"/>
      <c r="N2" s="191"/>
      <c r="O2" s="191"/>
      <c r="P2" s="191"/>
      <c r="Q2" s="191"/>
      <c r="R2" s="191"/>
    </row>
    <row r="3" spans="1:26" ht="22.5" customHeight="1" x14ac:dyDescent="0.25">
      <c r="A3" s="191"/>
      <c r="B3" s="191"/>
      <c r="C3" s="193" t="s">
        <v>2</v>
      </c>
      <c r="D3" s="191"/>
      <c r="E3" s="191"/>
      <c r="F3" s="191"/>
      <c r="G3" s="191"/>
      <c r="H3" s="191"/>
      <c r="I3" s="191"/>
      <c r="J3" s="191"/>
      <c r="K3" s="191"/>
      <c r="L3" s="191"/>
      <c r="M3" s="191"/>
      <c r="N3" s="191"/>
      <c r="O3" s="191"/>
      <c r="P3" s="191"/>
      <c r="Q3" s="191"/>
      <c r="R3" s="191"/>
    </row>
    <row r="4" spans="1:26" ht="26.25" customHeight="1" x14ac:dyDescent="0.25">
      <c r="A4" s="191"/>
      <c r="B4" s="191"/>
      <c r="C4" s="194" t="s">
        <v>3</v>
      </c>
      <c r="D4" s="116"/>
      <c r="E4" s="116"/>
      <c r="F4" s="116"/>
      <c r="G4" s="117"/>
      <c r="H4" s="194" t="s">
        <v>248</v>
      </c>
      <c r="I4" s="116"/>
      <c r="J4" s="116"/>
      <c r="K4" s="117"/>
      <c r="L4" s="2"/>
      <c r="M4" s="3">
        <v>11139</v>
      </c>
      <c r="N4" s="194" t="s">
        <v>247</v>
      </c>
      <c r="O4" s="116"/>
      <c r="P4" s="116"/>
      <c r="Q4" s="116"/>
      <c r="R4" s="117"/>
    </row>
    <row r="5" spans="1:26" ht="31.5" customHeight="1" x14ac:dyDescent="0.25">
      <c r="A5" s="195" t="s">
        <v>5</v>
      </c>
      <c r="B5" s="196"/>
      <c r="C5" s="196"/>
      <c r="D5" s="196"/>
      <c r="E5" s="196"/>
      <c r="F5" s="196"/>
      <c r="G5" s="196"/>
      <c r="H5" s="196"/>
      <c r="I5" s="196"/>
      <c r="J5" s="197"/>
      <c r="K5" s="4" t="s">
        <v>6</v>
      </c>
      <c r="L5" s="5">
        <v>11322</v>
      </c>
      <c r="M5" s="6">
        <v>11322</v>
      </c>
      <c r="N5" s="206" t="s">
        <v>7</v>
      </c>
      <c r="O5" s="147"/>
      <c r="P5" s="147"/>
      <c r="Q5" s="147"/>
      <c r="R5" s="148"/>
      <c r="S5" s="7"/>
      <c r="T5" s="7"/>
      <c r="U5" s="7"/>
    </row>
    <row r="6" spans="1:26" ht="48" customHeight="1" x14ac:dyDescent="0.25">
      <c r="A6" s="198" t="s">
        <v>8</v>
      </c>
      <c r="B6" s="199" t="s">
        <v>9</v>
      </c>
      <c r="C6" s="199" t="s">
        <v>10</v>
      </c>
      <c r="D6" s="200" t="s">
        <v>11</v>
      </c>
      <c r="E6" s="201"/>
      <c r="F6" s="202"/>
      <c r="G6" s="203" t="s">
        <v>12</v>
      </c>
      <c r="H6" s="204" t="s">
        <v>13</v>
      </c>
      <c r="I6" s="204" t="s">
        <v>14</v>
      </c>
      <c r="J6" s="204" t="s">
        <v>15</v>
      </c>
      <c r="K6" s="204" t="s">
        <v>16</v>
      </c>
      <c r="L6" s="213" t="s">
        <v>17</v>
      </c>
      <c r="M6" s="207" t="s">
        <v>18</v>
      </c>
      <c r="N6" s="214" t="s">
        <v>19</v>
      </c>
      <c r="O6" s="214" t="s">
        <v>20</v>
      </c>
      <c r="P6" s="205" t="s">
        <v>21</v>
      </c>
      <c r="Q6" s="216" t="s">
        <v>22</v>
      </c>
      <c r="R6" s="216" t="s">
        <v>23</v>
      </c>
      <c r="S6" s="8"/>
      <c r="T6" s="8"/>
      <c r="U6" s="8"/>
      <c r="V6" s="8"/>
      <c r="W6" s="8"/>
      <c r="X6" s="8"/>
      <c r="Y6" s="8"/>
      <c r="Z6" s="8"/>
    </row>
    <row r="7" spans="1:26" ht="77.25" customHeight="1" x14ac:dyDescent="0.25">
      <c r="A7" s="124"/>
      <c r="B7" s="124"/>
      <c r="C7" s="124"/>
      <c r="D7" s="9" t="s">
        <v>24</v>
      </c>
      <c r="E7" s="10" t="s">
        <v>25</v>
      </c>
      <c r="F7" s="10" t="s">
        <v>26</v>
      </c>
      <c r="G7" s="173"/>
      <c r="H7" s="173"/>
      <c r="I7" s="124"/>
      <c r="J7" s="173"/>
      <c r="K7" s="173"/>
      <c r="L7" s="173"/>
      <c r="M7" s="173"/>
      <c r="N7" s="173"/>
      <c r="O7" s="173"/>
      <c r="P7" s="173"/>
      <c r="Q7" s="217"/>
      <c r="R7" s="217"/>
      <c r="S7" s="1"/>
      <c r="T7" s="1"/>
      <c r="U7" s="1"/>
      <c r="V7" s="1"/>
      <c r="W7" s="1"/>
      <c r="X7" s="1"/>
      <c r="Y7" s="1"/>
      <c r="Z7" s="1"/>
    </row>
    <row r="8" spans="1:26" ht="78.75" customHeight="1" x14ac:dyDescent="0.25">
      <c r="A8" s="259" t="s">
        <v>27</v>
      </c>
      <c r="B8" s="260">
        <v>0.5</v>
      </c>
      <c r="C8" s="258" t="s">
        <v>28</v>
      </c>
      <c r="D8" s="163" t="s">
        <v>29</v>
      </c>
      <c r="E8" s="150" t="s">
        <v>30</v>
      </c>
      <c r="F8" s="208">
        <v>1</v>
      </c>
      <c r="G8" s="151" t="s">
        <v>31</v>
      </c>
      <c r="H8" s="12" t="s">
        <v>32</v>
      </c>
      <c r="I8" s="13">
        <v>0.2</v>
      </c>
      <c r="J8" s="224" t="s">
        <v>33</v>
      </c>
      <c r="K8" s="163" t="s">
        <v>34</v>
      </c>
      <c r="L8" s="150" t="s">
        <v>35</v>
      </c>
      <c r="M8" s="163" t="s">
        <v>36</v>
      </c>
      <c r="N8" s="261"/>
      <c r="O8" s="55">
        <v>1</v>
      </c>
      <c r="P8" s="15"/>
      <c r="Q8" s="15"/>
      <c r="R8" s="15"/>
      <c r="S8" s="1"/>
      <c r="T8" s="1"/>
      <c r="U8" s="1"/>
      <c r="V8" s="1"/>
      <c r="W8" s="1"/>
      <c r="X8" s="1"/>
      <c r="Y8" s="1"/>
      <c r="Z8" s="1"/>
    </row>
    <row r="9" spans="1:26" ht="52.5" customHeight="1" x14ac:dyDescent="0.25">
      <c r="A9" s="183"/>
      <c r="B9" s="165"/>
      <c r="C9" s="165"/>
      <c r="D9" s="165"/>
      <c r="E9" s="165"/>
      <c r="F9" s="165"/>
      <c r="G9" s="165"/>
      <c r="H9" s="12" t="s">
        <v>37</v>
      </c>
      <c r="I9" s="13">
        <v>0.2</v>
      </c>
      <c r="J9" s="165"/>
      <c r="K9" s="165"/>
      <c r="L9" s="124"/>
      <c r="M9" s="165"/>
      <c r="N9" s="165"/>
      <c r="O9" s="55">
        <v>1</v>
      </c>
      <c r="P9" s="15"/>
      <c r="Q9" s="15"/>
      <c r="R9" s="15"/>
      <c r="S9" s="1"/>
      <c r="T9" s="1"/>
      <c r="U9" s="1"/>
      <c r="V9" s="1"/>
      <c r="W9" s="1"/>
      <c r="X9" s="1"/>
      <c r="Y9" s="1"/>
      <c r="Z9" s="1"/>
    </row>
    <row r="10" spans="1:26" ht="54" customHeight="1" x14ac:dyDescent="0.25">
      <c r="A10" s="183"/>
      <c r="B10" s="165"/>
      <c r="C10" s="165"/>
      <c r="D10" s="165"/>
      <c r="E10" s="165"/>
      <c r="F10" s="165"/>
      <c r="G10" s="165"/>
      <c r="H10" s="12" t="s">
        <v>38</v>
      </c>
      <c r="I10" s="13">
        <v>0.15</v>
      </c>
      <c r="J10" s="124"/>
      <c r="K10" s="165"/>
      <c r="L10" s="16" t="s">
        <v>39</v>
      </c>
      <c r="M10" s="165"/>
      <c r="N10" s="165"/>
      <c r="O10" s="55">
        <v>1</v>
      </c>
      <c r="P10" s="15"/>
      <c r="Q10" s="15"/>
      <c r="R10" s="15"/>
      <c r="S10" s="1"/>
      <c r="T10" s="1"/>
      <c r="U10" s="1"/>
      <c r="V10" s="1"/>
      <c r="W10" s="1"/>
      <c r="X10" s="1"/>
      <c r="Y10" s="1"/>
      <c r="Z10" s="1"/>
    </row>
    <row r="11" spans="1:26" ht="54" customHeight="1" x14ac:dyDescent="0.25">
      <c r="A11" s="183"/>
      <c r="B11" s="165"/>
      <c r="C11" s="165"/>
      <c r="D11" s="165"/>
      <c r="E11" s="124"/>
      <c r="F11" s="124"/>
      <c r="G11" s="165"/>
      <c r="H11" s="12" t="s">
        <v>40</v>
      </c>
      <c r="I11" s="13">
        <v>0.1</v>
      </c>
      <c r="J11" s="17" t="s">
        <v>41</v>
      </c>
      <c r="K11" s="165"/>
      <c r="L11" s="150" t="s">
        <v>42</v>
      </c>
      <c r="M11" s="165"/>
      <c r="N11" s="124"/>
      <c r="O11" s="55">
        <v>1</v>
      </c>
      <c r="P11" s="15"/>
      <c r="Q11" s="15"/>
      <c r="R11" s="15"/>
      <c r="S11" s="1"/>
      <c r="T11" s="1"/>
      <c r="U11" s="1"/>
      <c r="V11" s="1"/>
      <c r="W11" s="1"/>
      <c r="X11" s="1"/>
      <c r="Y11" s="1"/>
      <c r="Z11" s="1"/>
    </row>
    <row r="12" spans="1:26" ht="54" customHeight="1" x14ac:dyDescent="0.25">
      <c r="A12" s="183"/>
      <c r="B12" s="165"/>
      <c r="C12" s="165"/>
      <c r="D12" s="124"/>
      <c r="E12" s="18" t="s">
        <v>43</v>
      </c>
      <c r="F12" s="19">
        <v>2</v>
      </c>
      <c r="G12" s="124"/>
      <c r="H12" s="12" t="s">
        <v>44</v>
      </c>
      <c r="I12" s="13">
        <v>0.15</v>
      </c>
      <c r="J12" s="17" t="s">
        <v>45</v>
      </c>
      <c r="K12" s="124"/>
      <c r="L12" s="124"/>
      <c r="M12" s="124"/>
      <c r="N12" s="21"/>
      <c r="O12" s="55">
        <v>1</v>
      </c>
      <c r="P12" s="22"/>
      <c r="Q12" s="22"/>
      <c r="R12" s="22"/>
    </row>
    <row r="13" spans="1:26" ht="57.75" customHeight="1" x14ac:dyDescent="0.25">
      <c r="A13" s="183"/>
      <c r="B13" s="165"/>
      <c r="C13" s="165"/>
      <c r="D13" s="163" t="s">
        <v>46</v>
      </c>
      <c r="E13" s="18" t="s">
        <v>30</v>
      </c>
      <c r="F13" s="19">
        <v>2</v>
      </c>
      <c r="G13" s="151" t="s">
        <v>47</v>
      </c>
      <c r="H13" s="23" t="s">
        <v>48</v>
      </c>
      <c r="I13" s="24">
        <v>0.1</v>
      </c>
      <c r="J13" s="153" t="s">
        <v>49</v>
      </c>
      <c r="K13" s="150" t="s">
        <v>50</v>
      </c>
      <c r="L13" s="153" t="s">
        <v>51</v>
      </c>
      <c r="M13" s="153" t="s">
        <v>52</v>
      </c>
      <c r="N13" s="21"/>
      <c r="O13" s="56">
        <v>1</v>
      </c>
      <c r="P13" s="26"/>
      <c r="Q13" s="26"/>
      <c r="R13" s="26"/>
    </row>
    <row r="14" spans="1:26" ht="284.25" customHeight="1" x14ac:dyDescent="0.25">
      <c r="A14" s="183"/>
      <c r="B14" s="165"/>
      <c r="C14" s="124"/>
      <c r="D14" s="124"/>
      <c r="E14" s="18" t="s">
        <v>43</v>
      </c>
      <c r="F14" s="19">
        <v>1</v>
      </c>
      <c r="G14" s="124"/>
      <c r="H14" s="23" t="s">
        <v>48</v>
      </c>
      <c r="I14" s="27">
        <v>0.1</v>
      </c>
      <c r="J14" s="124"/>
      <c r="K14" s="124"/>
      <c r="L14" s="124"/>
      <c r="M14" s="124"/>
      <c r="N14" s="21"/>
      <c r="O14" s="55">
        <v>1</v>
      </c>
      <c r="P14" s="28"/>
      <c r="Q14" s="28"/>
      <c r="R14" s="29"/>
    </row>
    <row r="15" spans="1:26" ht="44.25" customHeight="1" x14ac:dyDescent="0.25">
      <c r="A15" s="183"/>
      <c r="B15" s="165"/>
      <c r="C15" s="30"/>
      <c r="D15" s="30"/>
      <c r="E15" s="30"/>
      <c r="F15" s="30"/>
      <c r="G15" s="30"/>
      <c r="H15" s="30"/>
      <c r="I15" s="31">
        <f>SUM(I8:I14)</f>
        <v>1</v>
      </c>
      <c r="J15" s="248" t="s">
        <v>53</v>
      </c>
      <c r="K15" s="147"/>
      <c r="L15" s="148"/>
      <c r="M15" s="32">
        <v>0.2</v>
      </c>
      <c r="N15" s="33"/>
      <c r="O15" s="57">
        <f>((I8*O8)+(I9*O9)+(I10*O10)+(I11*O11)+(I12*O12)+(I13*O13)+(I14*O14))*M15</f>
        <v>0.2</v>
      </c>
      <c r="P15" s="234"/>
      <c r="Q15" s="147"/>
      <c r="R15" s="235"/>
    </row>
    <row r="16" spans="1:26" ht="51" customHeight="1" x14ac:dyDescent="0.25">
      <c r="A16" s="183"/>
      <c r="B16" s="165"/>
      <c r="C16" s="163" t="s">
        <v>54</v>
      </c>
      <c r="D16" s="163" t="s">
        <v>55</v>
      </c>
      <c r="E16" s="150" t="s">
        <v>30</v>
      </c>
      <c r="F16" s="208">
        <v>1</v>
      </c>
      <c r="G16" s="151" t="s">
        <v>56</v>
      </c>
      <c r="H16" s="35" t="s">
        <v>152</v>
      </c>
      <c r="I16" s="27">
        <v>0.2</v>
      </c>
      <c r="J16" s="153" t="s">
        <v>58</v>
      </c>
      <c r="K16" s="163" t="s">
        <v>59</v>
      </c>
      <c r="L16" s="163" t="s">
        <v>60</v>
      </c>
      <c r="M16" s="208" t="s">
        <v>61</v>
      </c>
      <c r="N16" s="233"/>
      <c r="O16" s="55">
        <v>1</v>
      </c>
      <c r="P16" s="37"/>
      <c r="Q16" s="37"/>
      <c r="R16" s="37"/>
    </row>
    <row r="17" spans="1:18" ht="93.75" customHeight="1" x14ac:dyDescent="0.25">
      <c r="A17" s="183"/>
      <c r="B17" s="165"/>
      <c r="C17" s="165"/>
      <c r="D17" s="165"/>
      <c r="E17" s="124"/>
      <c r="F17" s="124"/>
      <c r="G17" s="165"/>
      <c r="H17" s="35" t="s">
        <v>62</v>
      </c>
      <c r="I17" s="27">
        <v>0.2</v>
      </c>
      <c r="J17" s="165"/>
      <c r="K17" s="165"/>
      <c r="L17" s="165"/>
      <c r="M17" s="165"/>
      <c r="N17" s="124"/>
      <c r="O17" s="55">
        <v>1</v>
      </c>
      <c r="P17" s="37"/>
      <c r="Q17" s="37"/>
      <c r="R17" s="37"/>
    </row>
    <row r="18" spans="1:18" ht="122.25" customHeight="1" x14ac:dyDescent="0.25">
      <c r="A18" s="183"/>
      <c r="B18" s="165"/>
      <c r="C18" s="165"/>
      <c r="D18" s="124"/>
      <c r="E18" s="18" t="s">
        <v>43</v>
      </c>
      <c r="F18" s="19">
        <v>6</v>
      </c>
      <c r="G18" s="124"/>
      <c r="H18" s="35" t="s">
        <v>63</v>
      </c>
      <c r="I18" s="27">
        <v>0.2</v>
      </c>
      <c r="J18" s="124"/>
      <c r="K18" s="124"/>
      <c r="L18" s="124"/>
      <c r="M18" s="124"/>
      <c r="N18" s="21"/>
      <c r="O18" s="55">
        <v>1</v>
      </c>
      <c r="P18" s="38"/>
      <c r="Q18" s="38"/>
      <c r="R18" s="39"/>
    </row>
    <row r="19" spans="1:18" ht="105.75" customHeight="1" x14ac:dyDescent="0.25">
      <c r="A19" s="183"/>
      <c r="B19" s="165"/>
      <c r="C19" s="165"/>
      <c r="D19" s="163" t="s">
        <v>64</v>
      </c>
      <c r="E19" s="11" t="s">
        <v>30</v>
      </c>
      <c r="F19" s="19">
        <v>7</v>
      </c>
      <c r="G19" s="151" t="s">
        <v>65</v>
      </c>
      <c r="H19" s="35" t="s">
        <v>153</v>
      </c>
      <c r="I19" s="27">
        <v>0.2</v>
      </c>
      <c r="J19" s="153" t="s">
        <v>67</v>
      </c>
      <c r="K19" s="163" t="s">
        <v>68</v>
      </c>
      <c r="L19" s="163" t="s">
        <v>69</v>
      </c>
      <c r="M19" s="150" t="s">
        <v>70</v>
      </c>
      <c r="N19" s="21"/>
      <c r="O19" s="55">
        <v>1</v>
      </c>
      <c r="P19" s="40"/>
      <c r="Q19" s="40"/>
      <c r="R19" s="26"/>
    </row>
    <row r="20" spans="1:18" ht="160.5" customHeight="1" x14ac:dyDescent="0.25">
      <c r="A20" s="183"/>
      <c r="B20" s="165"/>
      <c r="C20" s="124"/>
      <c r="D20" s="124"/>
      <c r="E20" s="18" t="s">
        <v>43</v>
      </c>
      <c r="F20" s="19">
        <v>0</v>
      </c>
      <c r="G20" s="124"/>
      <c r="H20" s="35" t="s">
        <v>71</v>
      </c>
      <c r="I20" s="27">
        <v>0.2</v>
      </c>
      <c r="J20" s="124"/>
      <c r="K20" s="124"/>
      <c r="L20" s="124"/>
      <c r="M20" s="124"/>
      <c r="N20" s="21"/>
      <c r="O20" s="55">
        <v>1</v>
      </c>
      <c r="P20" s="41"/>
      <c r="Q20" s="41"/>
      <c r="R20" s="41"/>
    </row>
    <row r="21" spans="1:18" ht="39.75" customHeight="1" x14ac:dyDescent="0.25">
      <c r="A21" s="183"/>
      <c r="B21" s="165"/>
      <c r="C21" s="30"/>
      <c r="D21" s="30"/>
      <c r="E21" s="30"/>
      <c r="F21" s="30"/>
      <c r="G21" s="30"/>
      <c r="H21" s="30"/>
      <c r="I21" s="31">
        <f>SUM(I16:I20)</f>
        <v>1</v>
      </c>
      <c r="J21" s="248" t="s">
        <v>72</v>
      </c>
      <c r="K21" s="147"/>
      <c r="L21" s="148"/>
      <c r="M21" s="32">
        <v>0.1</v>
      </c>
      <c r="N21" s="33"/>
      <c r="O21" s="57">
        <f>((I16*O16)+(I17*O17)+(I18*O18)+(I19*O19)+(I20*O20))*M21</f>
        <v>0.1</v>
      </c>
      <c r="P21" s="249"/>
      <c r="Q21" s="147"/>
      <c r="R21" s="148"/>
    </row>
    <row r="22" spans="1:18" ht="72.75" customHeight="1" x14ac:dyDescent="0.25">
      <c r="A22" s="183"/>
      <c r="B22" s="165"/>
      <c r="C22" s="163" t="s">
        <v>73</v>
      </c>
      <c r="D22" s="163" t="s">
        <v>74</v>
      </c>
      <c r="E22" s="150" t="s">
        <v>30</v>
      </c>
      <c r="F22" s="208">
        <v>19</v>
      </c>
      <c r="G22" s="151" t="s">
        <v>75</v>
      </c>
      <c r="H22" s="35" t="s">
        <v>154</v>
      </c>
      <c r="I22" s="27">
        <v>0.2</v>
      </c>
      <c r="J22" s="153" t="s">
        <v>155</v>
      </c>
      <c r="K22" s="163" t="s">
        <v>77</v>
      </c>
      <c r="L22" s="151" t="s">
        <v>78</v>
      </c>
      <c r="M22" s="153" t="s">
        <v>79</v>
      </c>
      <c r="N22" s="233"/>
      <c r="O22" s="55">
        <v>1</v>
      </c>
      <c r="P22" s="26"/>
      <c r="Q22" s="26"/>
      <c r="R22" s="26"/>
    </row>
    <row r="23" spans="1:18" ht="93" customHeight="1" x14ac:dyDescent="0.25">
      <c r="A23" s="183"/>
      <c r="B23" s="165"/>
      <c r="C23" s="165"/>
      <c r="D23" s="165"/>
      <c r="E23" s="165"/>
      <c r="F23" s="165"/>
      <c r="G23" s="165"/>
      <c r="H23" s="35" t="s">
        <v>80</v>
      </c>
      <c r="I23" s="27">
        <v>0.2</v>
      </c>
      <c r="J23" s="165"/>
      <c r="K23" s="165"/>
      <c r="L23" s="165"/>
      <c r="M23" s="165"/>
      <c r="N23" s="165"/>
      <c r="O23" s="55">
        <v>1</v>
      </c>
      <c r="P23" s="26"/>
      <c r="Q23" s="26"/>
      <c r="R23" s="26"/>
    </row>
    <row r="24" spans="1:18" ht="105.75" customHeight="1" x14ac:dyDescent="0.25">
      <c r="A24" s="183"/>
      <c r="B24" s="165"/>
      <c r="C24" s="165"/>
      <c r="D24" s="165"/>
      <c r="E24" s="165"/>
      <c r="F24" s="165"/>
      <c r="G24" s="165"/>
      <c r="H24" s="35" t="s">
        <v>81</v>
      </c>
      <c r="I24" s="27">
        <v>0.2</v>
      </c>
      <c r="J24" s="165"/>
      <c r="K24" s="165"/>
      <c r="L24" s="165"/>
      <c r="M24" s="165"/>
      <c r="N24" s="165"/>
      <c r="O24" s="55">
        <v>1</v>
      </c>
      <c r="P24" s="26"/>
      <c r="Q24" s="26"/>
      <c r="R24" s="26"/>
    </row>
    <row r="25" spans="1:18" ht="80.25" customHeight="1" x14ac:dyDescent="0.25">
      <c r="A25" s="183"/>
      <c r="B25" s="165"/>
      <c r="C25" s="165"/>
      <c r="D25" s="165"/>
      <c r="E25" s="124"/>
      <c r="F25" s="124"/>
      <c r="G25" s="165"/>
      <c r="H25" s="35" t="s">
        <v>82</v>
      </c>
      <c r="I25" s="27">
        <v>0.2</v>
      </c>
      <c r="J25" s="165"/>
      <c r="K25" s="165"/>
      <c r="L25" s="165"/>
      <c r="M25" s="165"/>
      <c r="N25" s="124"/>
      <c r="O25" s="55">
        <v>1</v>
      </c>
      <c r="P25" s="26"/>
      <c r="Q25" s="26"/>
      <c r="R25" s="26"/>
    </row>
    <row r="26" spans="1:18" ht="96.75" customHeight="1" x14ac:dyDescent="0.25">
      <c r="A26" s="183"/>
      <c r="B26" s="165"/>
      <c r="C26" s="124"/>
      <c r="D26" s="124"/>
      <c r="E26" s="18" t="s">
        <v>43</v>
      </c>
      <c r="F26" s="19">
        <v>6</v>
      </c>
      <c r="G26" s="124"/>
      <c r="H26" s="35" t="s">
        <v>83</v>
      </c>
      <c r="I26" s="27">
        <v>0.2</v>
      </c>
      <c r="J26" s="124"/>
      <c r="K26" s="124"/>
      <c r="L26" s="124"/>
      <c r="M26" s="124"/>
      <c r="N26" s="21"/>
      <c r="O26" s="55">
        <v>1</v>
      </c>
      <c r="P26" s="26"/>
      <c r="Q26" s="26"/>
      <c r="R26" s="26"/>
    </row>
    <row r="27" spans="1:18" ht="54" customHeight="1" x14ac:dyDescent="0.25">
      <c r="A27" s="183"/>
      <c r="B27" s="165"/>
      <c r="C27" s="30"/>
      <c r="D27" s="30"/>
      <c r="E27" s="30"/>
      <c r="F27" s="30"/>
      <c r="G27" s="30"/>
      <c r="H27" s="30"/>
      <c r="I27" s="31">
        <f>SUM(I22:I26)</f>
        <v>1</v>
      </c>
      <c r="J27" s="248" t="s">
        <v>84</v>
      </c>
      <c r="K27" s="147"/>
      <c r="L27" s="148"/>
      <c r="M27" s="32">
        <v>0.1</v>
      </c>
      <c r="N27" s="30"/>
      <c r="O27" s="57">
        <f>((I22*O22)+(I23*O23)+(I24*O24)+(I25*O25)+(I26*O26))*M27</f>
        <v>0.1</v>
      </c>
      <c r="P27" s="249"/>
      <c r="Q27" s="147"/>
      <c r="R27" s="148"/>
    </row>
    <row r="28" spans="1:18" ht="57.75" customHeight="1" x14ac:dyDescent="0.25">
      <c r="A28" s="183"/>
      <c r="B28" s="165"/>
      <c r="C28" s="163" t="s">
        <v>85</v>
      </c>
      <c r="D28" s="163" t="s">
        <v>86</v>
      </c>
      <c r="E28" s="150" t="s">
        <v>30</v>
      </c>
      <c r="F28" s="153">
        <v>5</v>
      </c>
      <c r="G28" s="151" t="s">
        <v>87</v>
      </c>
      <c r="H28" s="35" t="s">
        <v>156</v>
      </c>
      <c r="I28" s="27">
        <v>0.2</v>
      </c>
      <c r="J28" s="152" t="s">
        <v>157</v>
      </c>
      <c r="K28" s="163" t="s">
        <v>90</v>
      </c>
      <c r="L28" s="163" t="s">
        <v>91</v>
      </c>
      <c r="M28" s="163" t="s">
        <v>92</v>
      </c>
      <c r="N28" s="21"/>
      <c r="O28" s="55">
        <v>1</v>
      </c>
      <c r="P28" s="42"/>
      <c r="Q28" s="42"/>
      <c r="R28" s="26"/>
    </row>
    <row r="29" spans="1:18" ht="84.75" customHeight="1" x14ac:dyDescent="0.25">
      <c r="A29" s="183"/>
      <c r="B29" s="165"/>
      <c r="C29" s="165"/>
      <c r="D29" s="165"/>
      <c r="E29" s="124"/>
      <c r="F29" s="124"/>
      <c r="G29" s="165"/>
      <c r="H29" s="35" t="s">
        <v>93</v>
      </c>
      <c r="I29" s="27">
        <v>0.2</v>
      </c>
      <c r="J29" s="165"/>
      <c r="K29" s="165"/>
      <c r="L29" s="165"/>
      <c r="M29" s="165"/>
      <c r="N29" s="21"/>
      <c r="O29" s="55">
        <v>1</v>
      </c>
      <c r="P29" s="42"/>
      <c r="Q29" s="42"/>
      <c r="R29" s="26"/>
    </row>
    <row r="30" spans="1:18" ht="217.5" customHeight="1" x14ac:dyDescent="0.25">
      <c r="A30" s="183"/>
      <c r="B30" s="165"/>
      <c r="C30" s="165"/>
      <c r="D30" s="124"/>
      <c r="E30" s="18" t="s">
        <v>43</v>
      </c>
      <c r="F30" s="43">
        <v>5</v>
      </c>
      <c r="G30" s="124"/>
      <c r="H30" s="35" t="s">
        <v>94</v>
      </c>
      <c r="I30" s="27">
        <v>0.2</v>
      </c>
      <c r="J30" s="124"/>
      <c r="K30" s="124"/>
      <c r="L30" s="124"/>
      <c r="M30" s="124"/>
      <c r="N30" s="21"/>
      <c r="O30" s="55">
        <v>1</v>
      </c>
      <c r="P30" s="42"/>
      <c r="Q30" s="42"/>
      <c r="R30" s="26"/>
    </row>
    <row r="31" spans="1:18" ht="68.25" customHeight="1" x14ac:dyDescent="0.25">
      <c r="A31" s="183"/>
      <c r="B31" s="165"/>
      <c r="C31" s="165"/>
      <c r="D31" s="151" t="s">
        <v>95</v>
      </c>
      <c r="E31" s="18" t="s">
        <v>30</v>
      </c>
      <c r="F31" s="43">
        <v>10</v>
      </c>
      <c r="G31" s="151" t="s">
        <v>96</v>
      </c>
      <c r="H31" s="44" t="s">
        <v>158</v>
      </c>
      <c r="I31" s="27">
        <v>0.2</v>
      </c>
      <c r="J31" s="153" t="s">
        <v>98</v>
      </c>
      <c r="K31" s="163" t="s">
        <v>99</v>
      </c>
      <c r="L31" s="163" t="s">
        <v>100</v>
      </c>
      <c r="M31" s="150" t="s">
        <v>101</v>
      </c>
      <c r="N31" s="21"/>
      <c r="O31" s="55">
        <v>1</v>
      </c>
      <c r="P31" s="26"/>
      <c r="Q31" s="26"/>
      <c r="R31" s="26"/>
    </row>
    <row r="32" spans="1:18" ht="113.25" customHeight="1" x14ac:dyDescent="0.25">
      <c r="A32" s="120"/>
      <c r="B32" s="124"/>
      <c r="C32" s="124"/>
      <c r="D32" s="124"/>
      <c r="E32" s="18" t="s">
        <v>43</v>
      </c>
      <c r="F32" s="43">
        <v>3</v>
      </c>
      <c r="G32" s="124"/>
      <c r="H32" s="35" t="s">
        <v>102</v>
      </c>
      <c r="I32" s="27">
        <v>0.2</v>
      </c>
      <c r="J32" s="124"/>
      <c r="K32" s="124"/>
      <c r="L32" s="124"/>
      <c r="M32" s="124"/>
      <c r="N32" s="21"/>
      <c r="O32" s="55">
        <v>1</v>
      </c>
      <c r="P32" s="26"/>
      <c r="Q32" s="26"/>
      <c r="R32" s="26"/>
    </row>
    <row r="33" spans="1:18" ht="54.75" customHeight="1" x14ac:dyDescent="0.25">
      <c r="A33" s="169"/>
      <c r="B33" s="147"/>
      <c r="C33" s="147"/>
      <c r="D33" s="147"/>
      <c r="E33" s="147"/>
      <c r="F33" s="147"/>
      <c r="G33" s="147"/>
      <c r="H33" s="148"/>
      <c r="I33" s="45">
        <f>SUM(I28:I32)</f>
        <v>1</v>
      </c>
      <c r="J33" s="170" t="s">
        <v>103</v>
      </c>
      <c r="K33" s="147"/>
      <c r="L33" s="148"/>
      <c r="M33" s="32">
        <v>0.1</v>
      </c>
      <c r="N33" s="30"/>
      <c r="O33" s="57">
        <f>((I28*O28)+(I29*O29)+(I30*O30)+(I31*O31)+(I32*O32))*M33</f>
        <v>0.1</v>
      </c>
      <c r="P33" s="249"/>
      <c r="Q33" s="147"/>
      <c r="R33" s="148"/>
    </row>
    <row r="34" spans="1:18" ht="50.25" customHeight="1" x14ac:dyDescent="0.25">
      <c r="A34" s="161" t="s">
        <v>104</v>
      </c>
      <c r="B34" s="147"/>
      <c r="C34" s="147"/>
      <c r="D34" s="147"/>
      <c r="E34" s="147"/>
      <c r="F34" s="148"/>
      <c r="G34" s="46">
        <f>AVERAGE(O8,O9,O10,O11,O13,O16,O17,O19,O22,O23,O24,O25,O28,O29,O31)</f>
        <v>1</v>
      </c>
      <c r="H34" s="161" t="s">
        <v>105</v>
      </c>
      <c r="I34" s="147"/>
      <c r="J34" s="147"/>
      <c r="K34" s="147"/>
      <c r="L34" s="162"/>
      <c r="M34" s="46">
        <f>AVERAGE(O12,O14,O18,O20,O26,O30,O32)</f>
        <v>1</v>
      </c>
      <c r="N34" s="149"/>
      <c r="O34" s="147"/>
      <c r="P34" s="147"/>
      <c r="Q34" s="147"/>
      <c r="R34" s="148"/>
    </row>
    <row r="35" spans="1:18" ht="44.25" customHeight="1" x14ac:dyDescent="0.25">
      <c r="A35" s="157" t="s">
        <v>106</v>
      </c>
      <c r="B35" s="147"/>
      <c r="C35" s="147"/>
      <c r="D35" s="147"/>
      <c r="E35" s="147"/>
      <c r="F35" s="147"/>
      <c r="G35" s="147"/>
      <c r="H35" s="147"/>
      <c r="I35" s="147"/>
      <c r="J35" s="147"/>
      <c r="K35" s="147"/>
      <c r="L35" s="147"/>
      <c r="M35" s="147"/>
      <c r="N35" s="148"/>
      <c r="O35" s="58">
        <f>O15+O21+O27+O33</f>
        <v>0.5</v>
      </c>
      <c r="P35" s="146"/>
      <c r="Q35" s="147"/>
      <c r="R35" s="148"/>
    </row>
    <row r="36" spans="1:18" ht="75.75" customHeight="1" x14ac:dyDescent="0.25">
      <c r="A36" s="164" t="s">
        <v>107</v>
      </c>
      <c r="B36" s="256">
        <v>0.35</v>
      </c>
      <c r="C36" s="163" t="s">
        <v>108</v>
      </c>
      <c r="D36" s="151" t="s">
        <v>109</v>
      </c>
      <c r="E36" s="18" t="s">
        <v>30</v>
      </c>
      <c r="F36" s="48">
        <v>7</v>
      </c>
      <c r="G36" s="151" t="s">
        <v>110</v>
      </c>
      <c r="H36" s="151" t="s">
        <v>111</v>
      </c>
      <c r="I36" s="27">
        <v>0.2</v>
      </c>
      <c r="J36" s="152" t="s">
        <v>112</v>
      </c>
      <c r="K36" s="257" t="s">
        <v>113</v>
      </c>
      <c r="L36" s="150" t="s">
        <v>114</v>
      </c>
      <c r="M36" s="163" t="s">
        <v>115</v>
      </c>
      <c r="N36" s="49"/>
      <c r="O36" s="59">
        <v>1</v>
      </c>
      <c r="P36" s="26"/>
      <c r="Q36" s="26"/>
      <c r="R36" s="26"/>
    </row>
    <row r="37" spans="1:18" ht="79.5" customHeight="1" x14ac:dyDescent="0.25">
      <c r="A37" s="165"/>
      <c r="B37" s="165"/>
      <c r="C37" s="165"/>
      <c r="D37" s="124"/>
      <c r="E37" s="18" t="s">
        <v>43</v>
      </c>
      <c r="F37" s="48">
        <v>4</v>
      </c>
      <c r="G37" s="124"/>
      <c r="H37" s="124"/>
      <c r="I37" s="27">
        <v>0.2</v>
      </c>
      <c r="J37" s="124"/>
      <c r="K37" s="124"/>
      <c r="L37" s="124"/>
      <c r="M37" s="124"/>
      <c r="N37" s="49"/>
      <c r="O37" s="59">
        <v>1</v>
      </c>
      <c r="P37" s="26"/>
      <c r="Q37" s="26"/>
      <c r="R37" s="26"/>
    </row>
    <row r="38" spans="1:18" ht="33" customHeight="1" x14ac:dyDescent="0.25">
      <c r="A38" s="165"/>
      <c r="B38" s="165"/>
      <c r="C38" s="165"/>
      <c r="D38" s="151" t="s">
        <v>116</v>
      </c>
      <c r="E38" s="18" t="s">
        <v>30</v>
      </c>
      <c r="F38" s="19">
        <v>3</v>
      </c>
      <c r="G38" s="151" t="s">
        <v>117</v>
      </c>
      <c r="H38" s="151" t="s">
        <v>118</v>
      </c>
      <c r="I38" s="27">
        <v>0.15</v>
      </c>
      <c r="J38" s="152" t="s">
        <v>159</v>
      </c>
      <c r="K38" s="163" t="s">
        <v>120</v>
      </c>
      <c r="L38" s="150" t="s">
        <v>121</v>
      </c>
      <c r="M38" s="150" t="s">
        <v>122</v>
      </c>
      <c r="N38" s="21"/>
      <c r="O38" s="59">
        <v>1</v>
      </c>
      <c r="P38" s="26"/>
      <c r="Q38" s="26"/>
      <c r="R38" s="26"/>
    </row>
    <row r="39" spans="1:18" ht="57" customHeight="1" x14ac:dyDescent="0.25">
      <c r="A39" s="165"/>
      <c r="B39" s="165"/>
      <c r="C39" s="124"/>
      <c r="D39" s="124"/>
      <c r="E39" s="18" t="s">
        <v>43</v>
      </c>
      <c r="F39" s="19">
        <v>2</v>
      </c>
      <c r="G39" s="124"/>
      <c r="H39" s="124"/>
      <c r="I39" s="27">
        <v>0.15</v>
      </c>
      <c r="J39" s="124"/>
      <c r="K39" s="124"/>
      <c r="L39" s="124"/>
      <c r="M39" s="124"/>
      <c r="N39" s="21"/>
      <c r="O39" s="59">
        <v>1</v>
      </c>
      <c r="P39" s="26"/>
      <c r="Q39" s="26"/>
      <c r="R39" s="26"/>
    </row>
    <row r="40" spans="1:18" ht="65.25" customHeight="1" x14ac:dyDescent="0.25">
      <c r="A40" s="165"/>
      <c r="B40" s="165"/>
      <c r="C40" s="163" t="s">
        <v>123</v>
      </c>
      <c r="D40" s="151" t="s">
        <v>124</v>
      </c>
      <c r="E40" s="18" t="s">
        <v>30</v>
      </c>
      <c r="F40" s="19">
        <v>1</v>
      </c>
      <c r="G40" s="151" t="s">
        <v>125</v>
      </c>
      <c r="H40" s="44" t="s">
        <v>160</v>
      </c>
      <c r="I40" s="27">
        <v>0.15</v>
      </c>
      <c r="J40" s="152" t="s">
        <v>161</v>
      </c>
      <c r="K40" s="171" t="s">
        <v>128</v>
      </c>
      <c r="L40" s="153" t="s">
        <v>129</v>
      </c>
      <c r="M40" s="153" t="s">
        <v>52</v>
      </c>
      <c r="N40" s="233"/>
      <c r="O40" s="59">
        <v>1</v>
      </c>
      <c r="P40" s="233"/>
      <c r="Q40" s="36"/>
      <c r="R40" s="152"/>
    </row>
    <row r="41" spans="1:18" ht="63" customHeight="1" x14ac:dyDescent="0.25">
      <c r="A41" s="124"/>
      <c r="B41" s="124"/>
      <c r="C41" s="124"/>
      <c r="D41" s="124"/>
      <c r="E41" s="18" t="s">
        <v>43</v>
      </c>
      <c r="F41" s="19">
        <v>1</v>
      </c>
      <c r="G41" s="124"/>
      <c r="H41" s="44" t="s">
        <v>130</v>
      </c>
      <c r="I41" s="27">
        <v>0.15</v>
      </c>
      <c r="J41" s="124"/>
      <c r="K41" s="124"/>
      <c r="L41" s="124"/>
      <c r="M41" s="124"/>
      <c r="N41" s="124"/>
      <c r="O41" s="59">
        <v>1</v>
      </c>
      <c r="P41" s="124"/>
      <c r="Q41" s="51"/>
      <c r="R41" s="124"/>
    </row>
    <row r="42" spans="1:18" ht="56.25" customHeight="1" x14ac:dyDescent="0.25">
      <c r="A42" s="169"/>
      <c r="B42" s="147"/>
      <c r="C42" s="147"/>
      <c r="D42" s="147"/>
      <c r="E42" s="147"/>
      <c r="F42" s="147"/>
      <c r="G42" s="147"/>
      <c r="H42" s="148"/>
      <c r="I42" s="45">
        <f>SUM(I36:I41)</f>
        <v>1</v>
      </c>
      <c r="J42" s="170" t="s">
        <v>131</v>
      </c>
      <c r="K42" s="147"/>
      <c r="L42" s="148"/>
      <c r="M42" s="32">
        <v>0.35</v>
      </c>
      <c r="N42" s="33"/>
      <c r="O42" s="57">
        <f>((I36*O36)+(I37*O37)+(I38*O38)+(I39*O39)+(I40*O40)+(I41*O41))*M42</f>
        <v>0.35</v>
      </c>
      <c r="P42" s="146"/>
      <c r="Q42" s="147"/>
      <c r="R42" s="148"/>
    </row>
    <row r="43" spans="1:18" ht="26.25" customHeight="1" x14ac:dyDescent="0.25">
      <c r="A43" s="161" t="s">
        <v>132</v>
      </c>
      <c r="B43" s="147"/>
      <c r="C43" s="147"/>
      <c r="D43" s="147"/>
      <c r="E43" s="147"/>
      <c r="F43" s="148"/>
      <c r="G43" s="46">
        <f>AVERAGE(O36,O38,O40)</f>
        <v>1</v>
      </c>
      <c r="H43" s="161" t="s">
        <v>133</v>
      </c>
      <c r="I43" s="147"/>
      <c r="J43" s="147"/>
      <c r="K43" s="147"/>
      <c r="L43" s="162"/>
      <c r="M43" s="46">
        <f>AVERAGE(O37,O39,O41)</f>
        <v>1</v>
      </c>
      <c r="N43" s="149"/>
      <c r="O43" s="147"/>
      <c r="P43" s="147"/>
      <c r="Q43" s="147"/>
      <c r="R43" s="148"/>
    </row>
    <row r="44" spans="1:18" ht="36" customHeight="1" x14ac:dyDescent="0.25">
      <c r="A44" s="157" t="s">
        <v>134</v>
      </c>
      <c r="B44" s="147"/>
      <c r="C44" s="147"/>
      <c r="D44" s="147"/>
      <c r="E44" s="147"/>
      <c r="F44" s="147"/>
      <c r="G44" s="147"/>
      <c r="H44" s="147"/>
      <c r="I44" s="147"/>
      <c r="J44" s="147"/>
      <c r="K44" s="147"/>
      <c r="L44" s="147"/>
      <c r="M44" s="147"/>
      <c r="N44" s="148"/>
      <c r="O44" s="58">
        <f>O42</f>
        <v>0.35</v>
      </c>
      <c r="P44" s="146"/>
      <c r="Q44" s="147"/>
      <c r="R44" s="148"/>
    </row>
    <row r="45" spans="1:18" ht="76.5" customHeight="1" x14ac:dyDescent="0.25">
      <c r="A45" s="172" t="s">
        <v>135</v>
      </c>
      <c r="B45" s="256">
        <v>0.15</v>
      </c>
      <c r="C45" s="151" t="s">
        <v>136</v>
      </c>
      <c r="D45" s="151" t="s">
        <v>137</v>
      </c>
      <c r="E45" s="18" t="s">
        <v>30</v>
      </c>
      <c r="F45" s="43">
        <v>166</v>
      </c>
      <c r="G45" s="151" t="s">
        <v>138</v>
      </c>
      <c r="H45" s="23" t="s">
        <v>139</v>
      </c>
      <c r="I45" s="27">
        <v>0.6</v>
      </c>
      <c r="J45" s="150" t="s">
        <v>140</v>
      </c>
      <c r="K45" s="163" t="s">
        <v>141</v>
      </c>
      <c r="L45" s="52" t="s">
        <v>142</v>
      </c>
      <c r="M45" s="150" t="s">
        <v>143</v>
      </c>
      <c r="N45" s="21"/>
      <c r="O45" s="55">
        <v>1</v>
      </c>
      <c r="P45" s="39"/>
      <c r="Q45" s="39"/>
      <c r="R45" s="37"/>
    </row>
    <row r="46" spans="1:18" ht="120.75" customHeight="1" x14ac:dyDescent="0.25">
      <c r="A46" s="124"/>
      <c r="B46" s="165"/>
      <c r="C46" s="124"/>
      <c r="D46" s="124"/>
      <c r="E46" s="18" t="s">
        <v>43</v>
      </c>
      <c r="F46" s="43">
        <v>82</v>
      </c>
      <c r="G46" s="124"/>
      <c r="H46" s="23" t="s">
        <v>139</v>
      </c>
      <c r="I46" s="27">
        <v>0.4</v>
      </c>
      <c r="J46" s="124"/>
      <c r="K46" s="124"/>
      <c r="L46" s="52" t="s">
        <v>144</v>
      </c>
      <c r="M46" s="124"/>
      <c r="N46" s="21"/>
      <c r="O46" s="55">
        <v>1</v>
      </c>
      <c r="P46" s="53"/>
      <c r="Q46" s="53"/>
      <c r="R46" s="53"/>
    </row>
    <row r="47" spans="1:18" ht="38.25" customHeight="1" x14ac:dyDescent="0.25">
      <c r="A47" s="169"/>
      <c r="B47" s="147"/>
      <c r="C47" s="147"/>
      <c r="D47" s="147"/>
      <c r="E47" s="147"/>
      <c r="F47" s="147"/>
      <c r="G47" s="147"/>
      <c r="H47" s="148"/>
      <c r="I47" s="45">
        <f>SUM(I45:I46)</f>
        <v>1</v>
      </c>
      <c r="J47" s="170" t="s">
        <v>145</v>
      </c>
      <c r="K47" s="147"/>
      <c r="L47" s="148"/>
      <c r="M47" s="32">
        <v>0.15</v>
      </c>
      <c r="N47" s="33"/>
      <c r="O47" s="57">
        <f>((I45*O45)+(I46*O46))*M47</f>
        <v>0.15</v>
      </c>
      <c r="P47" s="146"/>
      <c r="Q47" s="147"/>
      <c r="R47" s="148"/>
    </row>
    <row r="48" spans="1:18" ht="26.25" customHeight="1" x14ac:dyDescent="0.25">
      <c r="A48" s="161" t="s">
        <v>146</v>
      </c>
      <c r="B48" s="147"/>
      <c r="C48" s="147"/>
      <c r="D48" s="147"/>
      <c r="E48" s="147"/>
      <c r="F48" s="148"/>
      <c r="G48" s="46">
        <f>AVERAGE(O45)</f>
        <v>1</v>
      </c>
      <c r="H48" s="161" t="s">
        <v>147</v>
      </c>
      <c r="I48" s="147"/>
      <c r="J48" s="147"/>
      <c r="K48" s="147"/>
      <c r="L48" s="162"/>
      <c r="M48" s="46">
        <f>AVERAGE(O46)</f>
        <v>1</v>
      </c>
      <c r="N48" s="149"/>
      <c r="O48" s="147"/>
      <c r="P48" s="147"/>
      <c r="Q48" s="147"/>
      <c r="R48" s="148"/>
    </row>
    <row r="49" spans="1:18" ht="37.5" customHeight="1" x14ac:dyDescent="0.25">
      <c r="A49" s="157" t="s">
        <v>148</v>
      </c>
      <c r="B49" s="147"/>
      <c r="C49" s="147"/>
      <c r="D49" s="147"/>
      <c r="E49" s="147"/>
      <c r="F49" s="147"/>
      <c r="G49" s="147"/>
      <c r="H49" s="147"/>
      <c r="I49" s="147"/>
      <c r="J49" s="147"/>
      <c r="K49" s="147"/>
      <c r="L49" s="147"/>
      <c r="M49" s="147"/>
      <c r="N49" s="148"/>
      <c r="O49" s="58">
        <f>O47</f>
        <v>0.15</v>
      </c>
      <c r="P49" s="146"/>
      <c r="Q49" s="147"/>
      <c r="R49" s="148"/>
    </row>
    <row r="50" spans="1:18" ht="15.75" customHeight="1" x14ac:dyDescent="0.25">
      <c r="A50" s="115"/>
      <c r="B50" s="116"/>
      <c r="C50" s="116"/>
      <c r="D50" s="116"/>
      <c r="E50" s="116"/>
      <c r="F50" s="116"/>
      <c r="G50" s="116"/>
      <c r="H50" s="116"/>
      <c r="I50" s="116"/>
      <c r="J50" s="117"/>
      <c r="K50" s="121" t="s">
        <v>149</v>
      </c>
      <c r="L50" s="116"/>
      <c r="M50" s="116"/>
      <c r="N50" s="117"/>
      <c r="O50" s="255">
        <f>O35+O42+O49</f>
        <v>1</v>
      </c>
      <c r="P50" s="125"/>
      <c r="Q50" s="116"/>
      <c r="R50" s="117"/>
    </row>
    <row r="51" spans="1:18" ht="15.75" customHeight="1" x14ac:dyDescent="0.25">
      <c r="A51" s="118"/>
      <c r="B51" s="119"/>
      <c r="C51" s="119"/>
      <c r="D51" s="119"/>
      <c r="E51" s="119"/>
      <c r="F51" s="119"/>
      <c r="G51" s="119"/>
      <c r="H51" s="119"/>
      <c r="I51" s="119"/>
      <c r="J51" s="120"/>
      <c r="K51" s="122"/>
      <c r="L51" s="119"/>
      <c r="M51" s="119"/>
      <c r="N51" s="120"/>
      <c r="O51" s="124"/>
      <c r="P51" s="122"/>
      <c r="Q51" s="119"/>
      <c r="R51" s="120"/>
    </row>
    <row r="52" spans="1:18" ht="15.75" customHeight="1" x14ac:dyDescent="0.25"/>
    <row r="53" spans="1:18" ht="15.75" customHeight="1" x14ac:dyDescent="0.25"/>
    <row r="54" spans="1:18" ht="15.75" customHeight="1" x14ac:dyDescent="0.25">
      <c r="G54" s="54" t="s">
        <v>150</v>
      </c>
    </row>
    <row r="55" spans="1:18" ht="15.75" customHeight="1" x14ac:dyDescent="0.25">
      <c r="G55" s="54" t="s">
        <v>151</v>
      </c>
    </row>
    <row r="56" spans="1:18" ht="15.75" customHeight="1" x14ac:dyDescent="0.25"/>
    <row r="57" spans="1:18" ht="15.75" customHeight="1" x14ac:dyDescent="0.25"/>
    <row r="58" spans="1:18" ht="15.75" customHeight="1" x14ac:dyDescent="0.25"/>
    <row r="59" spans="1:18" ht="15.75" customHeight="1" x14ac:dyDescent="0.25"/>
    <row r="60" spans="1:18" ht="15.75" customHeight="1" x14ac:dyDescent="0.25"/>
    <row r="61" spans="1:18" ht="15.75" customHeight="1" x14ac:dyDescent="0.25"/>
    <row r="62" spans="1:18" ht="15.75" customHeight="1" x14ac:dyDescent="0.25"/>
    <row r="63" spans="1:18" ht="15.75" customHeight="1" x14ac:dyDescent="0.25"/>
    <row r="64" spans="1:18"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54">
    <mergeCell ref="L6:L7"/>
    <mergeCell ref="N6:N7"/>
    <mergeCell ref="O6:O7"/>
    <mergeCell ref="P6:P7"/>
    <mergeCell ref="J8:J10"/>
    <mergeCell ref="N8:N11"/>
    <mergeCell ref="J19:J20"/>
    <mergeCell ref="K19:K20"/>
    <mergeCell ref="L19:L20"/>
    <mergeCell ref="M19:M20"/>
    <mergeCell ref="J27:L27"/>
    <mergeCell ref="P27:R27"/>
    <mergeCell ref="L31:L32"/>
    <mergeCell ref="J33:L33"/>
    <mergeCell ref="P33:R33"/>
    <mergeCell ref="J21:L21"/>
    <mergeCell ref="P21:R21"/>
    <mergeCell ref="M6:M7"/>
    <mergeCell ref="M8:M12"/>
    <mergeCell ref="J16:J18"/>
    <mergeCell ref="K16:K18"/>
    <mergeCell ref="L16:L18"/>
    <mergeCell ref="M16:M18"/>
    <mergeCell ref="N16:N17"/>
    <mergeCell ref="Q6:Q7"/>
    <mergeCell ref="R6:R7"/>
    <mergeCell ref="P15:R15"/>
    <mergeCell ref="J13:J14"/>
    <mergeCell ref="K13:K14"/>
    <mergeCell ref="J15:L15"/>
    <mergeCell ref="L8:L9"/>
    <mergeCell ref="L11:L12"/>
    <mergeCell ref="L13:L14"/>
    <mergeCell ref="M13:M14"/>
    <mergeCell ref="N4:R4"/>
    <mergeCell ref="N5:R5"/>
    <mergeCell ref="A1:B4"/>
    <mergeCell ref="C1:R1"/>
    <mergeCell ref="C2:R2"/>
    <mergeCell ref="C3:R3"/>
    <mergeCell ref="C4:G4"/>
    <mergeCell ref="H4:K4"/>
    <mergeCell ref="A5:J5"/>
    <mergeCell ref="A6:A7"/>
    <mergeCell ref="B6:B7"/>
    <mergeCell ref="C6:C7"/>
    <mergeCell ref="D6:F6"/>
    <mergeCell ref="G6:G7"/>
    <mergeCell ref="H6:H7"/>
    <mergeCell ref="I6:I7"/>
    <mergeCell ref="K6:K7"/>
    <mergeCell ref="K8:K12"/>
    <mergeCell ref="G8:G12"/>
    <mergeCell ref="J6:J7"/>
    <mergeCell ref="G13:G14"/>
    <mergeCell ref="C8:C14"/>
    <mergeCell ref="C28:C32"/>
    <mergeCell ref="A8:A32"/>
    <mergeCell ref="B8:B32"/>
    <mergeCell ref="D8:D12"/>
    <mergeCell ref="E8:E11"/>
    <mergeCell ref="F8:F11"/>
    <mergeCell ref="F22:F25"/>
    <mergeCell ref="F28:F29"/>
    <mergeCell ref="D13:D14"/>
    <mergeCell ref="D16:D18"/>
    <mergeCell ref="E16:E17"/>
    <mergeCell ref="F16:F17"/>
    <mergeCell ref="G16:G18"/>
    <mergeCell ref="G19:G20"/>
    <mergeCell ref="C16:C20"/>
    <mergeCell ref="C22:C26"/>
    <mergeCell ref="D22:D26"/>
    <mergeCell ref="E22:E25"/>
    <mergeCell ref="G22:G26"/>
    <mergeCell ref="D28:D30"/>
    <mergeCell ref="E28:E29"/>
    <mergeCell ref="G28:G30"/>
    <mergeCell ref="G31:G32"/>
    <mergeCell ref="A33:H33"/>
    <mergeCell ref="A34:F34"/>
    <mergeCell ref="A35:N35"/>
    <mergeCell ref="D19:D20"/>
    <mergeCell ref="D31:D32"/>
    <mergeCell ref="D36:D37"/>
    <mergeCell ref="L36:L37"/>
    <mergeCell ref="M36:M37"/>
    <mergeCell ref="H34:L34"/>
    <mergeCell ref="N34:R34"/>
    <mergeCell ref="P35:R35"/>
    <mergeCell ref="J28:J30"/>
    <mergeCell ref="K28:K30"/>
    <mergeCell ref="L28:L30"/>
    <mergeCell ref="M28:M30"/>
    <mergeCell ref="J31:J32"/>
    <mergeCell ref="K31:K32"/>
    <mergeCell ref="M31:M32"/>
    <mergeCell ref="J22:J26"/>
    <mergeCell ref="K22:K26"/>
    <mergeCell ref="L22:L26"/>
    <mergeCell ref="M22:M26"/>
    <mergeCell ref="N22:N25"/>
    <mergeCell ref="K38:K39"/>
    <mergeCell ref="L38:L39"/>
    <mergeCell ref="M38:M39"/>
    <mergeCell ref="A36:A41"/>
    <mergeCell ref="B36:B41"/>
    <mergeCell ref="C36:C39"/>
    <mergeCell ref="H36:H37"/>
    <mergeCell ref="K36:K37"/>
    <mergeCell ref="D38:D39"/>
    <mergeCell ref="H38:H39"/>
    <mergeCell ref="G36:G37"/>
    <mergeCell ref="G38:G39"/>
    <mergeCell ref="J36:J37"/>
    <mergeCell ref="J38:J39"/>
    <mergeCell ref="K40:K41"/>
    <mergeCell ref="C40:C41"/>
    <mergeCell ref="D40:D41"/>
    <mergeCell ref="G40:G41"/>
    <mergeCell ref="J40:J41"/>
    <mergeCell ref="L40:L41"/>
    <mergeCell ref="M40:M41"/>
    <mergeCell ref="N40:N41"/>
    <mergeCell ref="P40:P41"/>
    <mergeCell ref="R40:R41"/>
    <mergeCell ref="A49:N49"/>
    <mergeCell ref="H48:L48"/>
    <mergeCell ref="A48:F48"/>
    <mergeCell ref="A47:H47"/>
    <mergeCell ref="G45:G46"/>
    <mergeCell ref="J45:J46"/>
    <mergeCell ref="K45:K46"/>
    <mergeCell ref="J47:L47"/>
    <mergeCell ref="A42:H42"/>
    <mergeCell ref="J42:L42"/>
    <mergeCell ref="A43:F43"/>
    <mergeCell ref="H43:L43"/>
    <mergeCell ref="A44:N44"/>
    <mergeCell ref="A45:A46"/>
    <mergeCell ref="B45:B46"/>
    <mergeCell ref="C45:C46"/>
    <mergeCell ref="D45:D46"/>
    <mergeCell ref="A50:J51"/>
    <mergeCell ref="K50:N51"/>
    <mergeCell ref="O50:O51"/>
    <mergeCell ref="P50:R51"/>
    <mergeCell ref="P42:R42"/>
    <mergeCell ref="N43:R43"/>
    <mergeCell ref="P44:R44"/>
    <mergeCell ref="M45:M46"/>
    <mergeCell ref="P47:R47"/>
    <mergeCell ref="N48:R48"/>
    <mergeCell ref="P49:R49"/>
  </mergeCells>
  <dataValidations count="1">
    <dataValidation type="list" allowBlank="1" showInputMessage="1" showErrorMessage="1" prompt=" - " sqref="L5" xr:uid="{00000000-0002-0000-0100-000000000000}">
      <formula1>$M$4:$M$5</formula1>
    </dataValidation>
  </dataValidations>
  <pageMargins left="0.7" right="0.7" top="0.75" bottom="0.75" header="0" footer="0"/>
  <pageSetup orientation="landscape"/>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O1000"/>
  <sheetViews>
    <sheetView showGridLines="0" workbookViewId="0">
      <selection activeCell="F4" sqref="F4"/>
    </sheetView>
  </sheetViews>
  <sheetFormatPr baseColWidth="10" defaultColWidth="14.42578125" defaultRowHeight="15" customHeight="1" x14ac:dyDescent="0.25"/>
  <cols>
    <col min="1" max="1" width="10" customWidth="1"/>
    <col min="2" max="2" width="49.140625" customWidth="1"/>
    <col min="3" max="3" width="15.7109375" customWidth="1"/>
    <col min="4" max="4" width="13.85546875" customWidth="1"/>
    <col min="5" max="5" width="14.85546875" customWidth="1"/>
    <col min="6" max="6" width="16.140625" customWidth="1"/>
    <col min="7" max="26" width="10" customWidth="1"/>
  </cols>
  <sheetData>
    <row r="1" spans="2:6" x14ac:dyDescent="0.25">
      <c r="C1" s="60"/>
    </row>
    <row r="2" spans="2:6" x14ac:dyDescent="0.25">
      <c r="C2" s="60"/>
    </row>
    <row r="3" spans="2:6" ht="27" customHeight="1" x14ac:dyDescent="0.25">
      <c r="B3" s="61" t="s">
        <v>162</v>
      </c>
      <c r="C3" s="62" t="s">
        <v>163</v>
      </c>
      <c r="D3" s="63" t="s">
        <v>164</v>
      </c>
      <c r="E3" s="63" t="s">
        <v>165</v>
      </c>
      <c r="F3" s="63" t="s">
        <v>166</v>
      </c>
    </row>
    <row r="4" spans="2:6" x14ac:dyDescent="0.25">
      <c r="B4" s="64" t="s">
        <v>27</v>
      </c>
      <c r="C4" s="65">
        <f>'PAM  CORTE 1'!B8</f>
        <v>0.55000000000000004</v>
      </c>
      <c r="D4" s="66">
        <f>'PAM  CORTE 1'!O37</f>
        <v>0.14677777777777778</v>
      </c>
      <c r="E4" s="66">
        <f>'PAM CORTE 2'!O35</f>
        <v>0.5</v>
      </c>
      <c r="F4" s="66">
        <f t="shared" ref="F4:F7" si="0">(D4+E4)/2</f>
        <v>0.32338888888888889</v>
      </c>
    </row>
    <row r="5" spans="2:6" x14ac:dyDescent="0.25">
      <c r="B5" s="64" t="s">
        <v>107</v>
      </c>
      <c r="C5" s="65">
        <f>'PAM  CORTE 1'!B38</f>
        <v>0.3</v>
      </c>
      <c r="D5" s="66">
        <f>'PAM  CORTE 1'!O46</f>
        <v>5.9999999999999991E-2</v>
      </c>
      <c r="E5" s="66">
        <f>'PAM CORTE 2'!O44</f>
        <v>0.35</v>
      </c>
      <c r="F5" s="66">
        <f t="shared" si="0"/>
        <v>0.20499999999999999</v>
      </c>
    </row>
    <row r="6" spans="2:6" x14ac:dyDescent="0.25">
      <c r="B6" s="64" t="s">
        <v>135</v>
      </c>
      <c r="C6" s="65">
        <f>'PAM  CORTE 1'!B47</f>
        <v>0.15</v>
      </c>
      <c r="D6" s="66">
        <f>'PAM  CORTE 1'!O51</f>
        <v>0.12374999999999999</v>
      </c>
      <c r="E6" s="66">
        <f>'PAM CORTE 2'!O49</f>
        <v>0.15</v>
      </c>
      <c r="F6" s="66">
        <f t="shared" si="0"/>
        <v>0.136875</v>
      </c>
    </row>
    <row r="7" spans="2:6" x14ac:dyDescent="0.25">
      <c r="B7" s="67" t="s">
        <v>149</v>
      </c>
      <c r="C7" s="68">
        <v>1</v>
      </c>
      <c r="D7" s="66">
        <f>'PAM  CORTE 1'!O52</f>
        <v>0.33052777777777775</v>
      </c>
      <c r="E7" s="66">
        <f>'PAM CORTE 2'!O50</f>
        <v>1</v>
      </c>
      <c r="F7" s="66">
        <f t="shared" si="0"/>
        <v>0.66526388888888888</v>
      </c>
    </row>
    <row r="8" spans="2:6" x14ac:dyDescent="0.25">
      <c r="C8" s="60"/>
    </row>
    <row r="9" spans="2:6" x14ac:dyDescent="0.25">
      <c r="C9" s="60"/>
    </row>
    <row r="10" spans="2:6" x14ac:dyDescent="0.25">
      <c r="C10" s="60"/>
    </row>
    <row r="11" spans="2:6" x14ac:dyDescent="0.25">
      <c r="C11" s="60"/>
    </row>
    <row r="12" spans="2:6" x14ac:dyDescent="0.25">
      <c r="C12" s="60"/>
    </row>
    <row r="13" spans="2:6" x14ac:dyDescent="0.25">
      <c r="C13" s="60"/>
    </row>
    <row r="14" spans="2:6" x14ac:dyDescent="0.25">
      <c r="C14" s="60"/>
    </row>
    <row r="15" spans="2:6" x14ac:dyDescent="0.25">
      <c r="C15" s="60"/>
    </row>
    <row r="16" spans="2:6" x14ac:dyDescent="0.25">
      <c r="C16" s="60"/>
    </row>
    <row r="17" spans="2:8" x14ac:dyDescent="0.25">
      <c r="C17" s="60"/>
    </row>
    <row r="18" spans="2:8" x14ac:dyDescent="0.25">
      <c r="C18" s="60"/>
    </row>
    <row r="19" spans="2:8" x14ac:dyDescent="0.25">
      <c r="C19" s="60"/>
    </row>
    <row r="20" spans="2:8" ht="36" customHeight="1" x14ac:dyDescent="0.25">
      <c r="B20" s="262" t="s">
        <v>167</v>
      </c>
      <c r="C20" s="147"/>
      <c r="D20" s="148"/>
      <c r="E20" s="62" t="s">
        <v>163</v>
      </c>
      <c r="F20" s="63" t="s">
        <v>164</v>
      </c>
      <c r="G20" s="63" t="s">
        <v>165</v>
      </c>
      <c r="H20" s="63" t="s">
        <v>166</v>
      </c>
    </row>
    <row r="21" spans="2:8" ht="15.75" customHeight="1" x14ac:dyDescent="0.25">
      <c r="B21" s="263" t="s">
        <v>53</v>
      </c>
      <c r="C21" s="147"/>
      <c r="D21" s="148"/>
      <c r="E21" s="65">
        <f>'PAM  CORTE 1'!M15</f>
        <v>0.15</v>
      </c>
      <c r="F21" s="66">
        <f>'PAM  CORTE 1'!O15</f>
        <v>0.06</v>
      </c>
      <c r="G21" s="66">
        <f>'PAM CORTE 2'!O15</f>
        <v>0.2</v>
      </c>
      <c r="H21" s="66">
        <f t="shared" ref="H21:H24" si="1">(F21+G21)/2</f>
        <v>0.13</v>
      </c>
    </row>
    <row r="22" spans="2:8" ht="24.75" customHeight="1" x14ac:dyDescent="0.25">
      <c r="B22" s="263" t="s">
        <v>72</v>
      </c>
      <c r="C22" s="147"/>
      <c r="D22" s="148"/>
      <c r="E22" s="65">
        <f>'PAM  CORTE 1'!M21</f>
        <v>0.05</v>
      </c>
      <c r="F22" s="65">
        <f>'PAM  CORTE 1'!O21</f>
        <v>1.9000000000000003E-2</v>
      </c>
      <c r="G22" s="65">
        <f>'PAM CORTE 2'!O21</f>
        <v>0.1</v>
      </c>
      <c r="H22" s="65">
        <f t="shared" si="1"/>
        <v>5.9500000000000004E-2</v>
      </c>
    </row>
    <row r="23" spans="2:8" ht="27" customHeight="1" x14ac:dyDescent="0.25">
      <c r="B23" s="263" t="s">
        <v>84</v>
      </c>
      <c r="C23" s="147"/>
      <c r="D23" s="148"/>
      <c r="E23" s="65">
        <f>'PAM  CORTE 1'!M25</f>
        <v>0.25</v>
      </c>
      <c r="F23" s="65">
        <f>'PAM  CORTE 1'!O25</f>
        <v>5.000000000000001E-2</v>
      </c>
      <c r="G23" s="65">
        <f>'PAM CORTE 2'!O27</f>
        <v>0.1</v>
      </c>
      <c r="H23" s="65">
        <f t="shared" si="1"/>
        <v>7.5000000000000011E-2</v>
      </c>
    </row>
    <row r="24" spans="2:8" ht="23.25" customHeight="1" x14ac:dyDescent="0.25">
      <c r="B24" s="263" t="s">
        <v>103</v>
      </c>
      <c r="C24" s="147"/>
      <c r="D24" s="148"/>
      <c r="E24" s="68">
        <f>'PAM  CORTE 1'!M35</f>
        <v>0.1</v>
      </c>
      <c r="F24" s="65">
        <f>'PAM  CORTE 1'!O35</f>
        <v>1.7777777777777781E-2</v>
      </c>
      <c r="G24" s="65">
        <f>'PAM CORTE 2'!O33</f>
        <v>0.1</v>
      </c>
      <c r="H24" s="65">
        <f t="shared" si="1"/>
        <v>5.8888888888888893E-2</v>
      </c>
    </row>
    <row r="25" spans="2:8" ht="15.75" customHeight="1" x14ac:dyDescent="0.25">
      <c r="C25" s="60"/>
    </row>
    <row r="26" spans="2:8" ht="15.75" customHeight="1" x14ac:dyDescent="0.25">
      <c r="C26" s="60"/>
    </row>
    <row r="27" spans="2:8" ht="15.75" customHeight="1" x14ac:dyDescent="0.25">
      <c r="C27" s="60"/>
    </row>
    <row r="28" spans="2:8" ht="15.75" customHeight="1" x14ac:dyDescent="0.25">
      <c r="C28" s="60"/>
    </row>
    <row r="29" spans="2:8" ht="15.75" customHeight="1" x14ac:dyDescent="0.25">
      <c r="C29" s="60"/>
    </row>
    <row r="30" spans="2:8" ht="15.75" customHeight="1" x14ac:dyDescent="0.25">
      <c r="C30" s="60"/>
    </row>
    <row r="31" spans="2:8" ht="15.75" customHeight="1" x14ac:dyDescent="0.25">
      <c r="C31" s="60"/>
    </row>
    <row r="32" spans="2:8" ht="15.75" customHeight="1" x14ac:dyDescent="0.25">
      <c r="C32" s="60"/>
    </row>
    <row r="33" spans="2:15" ht="15.75" customHeight="1" x14ac:dyDescent="0.25">
      <c r="C33" s="60"/>
    </row>
    <row r="34" spans="2:15" ht="15.75" customHeight="1" x14ac:dyDescent="0.25">
      <c r="C34" s="60"/>
    </row>
    <row r="35" spans="2:15" ht="36" customHeight="1" x14ac:dyDescent="0.25">
      <c r="B35" s="262" t="s">
        <v>168</v>
      </c>
      <c r="C35" s="147"/>
      <c r="D35" s="62" t="s">
        <v>163</v>
      </c>
      <c r="E35" s="63" t="s">
        <v>164</v>
      </c>
      <c r="F35" s="63" t="s">
        <v>165</v>
      </c>
      <c r="G35" s="63" t="s">
        <v>166</v>
      </c>
    </row>
    <row r="36" spans="2:15" ht="20.25" customHeight="1" x14ac:dyDescent="0.25">
      <c r="B36" s="263" t="s">
        <v>169</v>
      </c>
      <c r="C36" s="162"/>
      <c r="D36" s="65">
        <f>'PAM  CORTE 1'!M44</f>
        <v>0.3</v>
      </c>
      <c r="E36" s="66">
        <f>'PAM  CORTE 1'!O44</f>
        <v>5.9999999999999991E-2</v>
      </c>
      <c r="F36" s="66">
        <f>'PAM CORTE 2'!O42</f>
        <v>0.35</v>
      </c>
      <c r="G36" s="66">
        <f>(E36+F36)/2</f>
        <v>0.20499999999999999</v>
      </c>
    </row>
    <row r="37" spans="2:15" ht="15.75" customHeight="1" x14ac:dyDescent="0.25">
      <c r="C37" s="60"/>
    </row>
    <row r="38" spans="2:15" ht="15.75" customHeight="1" x14ac:dyDescent="0.25">
      <c r="C38" s="60"/>
    </row>
    <row r="39" spans="2:15" ht="15.75" customHeight="1" x14ac:dyDescent="0.25">
      <c r="C39" s="60"/>
    </row>
    <row r="40" spans="2:15" ht="15.75" customHeight="1" x14ac:dyDescent="0.25">
      <c r="C40" s="60"/>
    </row>
    <row r="41" spans="2:15" ht="15.75" customHeight="1" x14ac:dyDescent="0.25">
      <c r="C41" s="60"/>
    </row>
    <row r="42" spans="2:15" ht="15.75" customHeight="1" x14ac:dyDescent="0.25">
      <c r="C42" s="60"/>
    </row>
    <row r="43" spans="2:15" ht="15.75" customHeight="1" x14ac:dyDescent="0.25">
      <c r="C43" s="60"/>
    </row>
    <row r="44" spans="2:15" ht="15.75" customHeight="1" x14ac:dyDescent="0.25">
      <c r="C44" s="60"/>
    </row>
    <row r="45" spans="2:15" ht="15.75" customHeight="1" x14ac:dyDescent="0.25">
      <c r="C45" s="60"/>
    </row>
    <row r="46" spans="2:15" ht="15.75" customHeight="1" x14ac:dyDescent="0.25">
      <c r="C46" s="60"/>
      <c r="O46" s="69"/>
    </row>
    <row r="47" spans="2:15" ht="15.75" customHeight="1" x14ac:dyDescent="0.25">
      <c r="C47" s="60"/>
    </row>
    <row r="48" spans="2:15" ht="36" customHeight="1" x14ac:dyDescent="0.25">
      <c r="B48" s="262" t="s">
        <v>170</v>
      </c>
      <c r="C48" s="147"/>
      <c r="D48" s="62" t="s">
        <v>163</v>
      </c>
      <c r="E48" s="63" t="s">
        <v>164</v>
      </c>
      <c r="F48" s="63" t="s">
        <v>165</v>
      </c>
      <c r="G48" s="63" t="s">
        <v>166</v>
      </c>
    </row>
    <row r="49" spans="2:7" ht="15.75" customHeight="1" x14ac:dyDescent="0.25">
      <c r="B49" s="263" t="s">
        <v>169</v>
      </c>
      <c r="C49" s="162"/>
      <c r="D49" s="65">
        <f>'PAM  CORTE 1'!M49</f>
        <v>0.15</v>
      </c>
      <c r="E49" s="66">
        <f>'PAM  CORTE 1'!O49</f>
        <v>0.12374999999999999</v>
      </c>
      <c r="F49" s="66">
        <f>'PAM CORTE 2'!O49</f>
        <v>0.15</v>
      </c>
      <c r="G49" s="66">
        <f>(E49+F49)/2</f>
        <v>0.136875</v>
      </c>
    </row>
    <row r="50" spans="2:7" ht="15.75" customHeight="1" x14ac:dyDescent="0.25">
      <c r="C50" s="60"/>
    </row>
    <row r="51" spans="2:7" ht="15.75" customHeight="1" x14ac:dyDescent="0.25">
      <c r="C51" s="60"/>
    </row>
    <row r="52" spans="2:7" ht="15.75" customHeight="1" x14ac:dyDescent="0.25">
      <c r="C52" s="60"/>
    </row>
    <row r="53" spans="2:7" ht="15.75" customHeight="1" x14ac:dyDescent="0.25">
      <c r="C53" s="60"/>
    </row>
    <row r="54" spans="2:7" ht="15.75" customHeight="1" x14ac:dyDescent="0.25">
      <c r="C54" s="60"/>
    </row>
    <row r="55" spans="2:7" ht="15.75" customHeight="1" x14ac:dyDescent="0.25">
      <c r="C55" s="60"/>
    </row>
    <row r="56" spans="2:7" ht="15.75" customHeight="1" x14ac:dyDescent="0.25">
      <c r="C56" s="60"/>
    </row>
    <row r="57" spans="2:7" ht="15.75" customHeight="1" x14ac:dyDescent="0.25">
      <c r="C57" s="60"/>
    </row>
    <row r="58" spans="2:7" ht="15.75" customHeight="1" x14ac:dyDescent="0.25">
      <c r="C58" s="60"/>
    </row>
    <row r="59" spans="2:7" ht="15.75" customHeight="1" x14ac:dyDescent="0.25">
      <c r="C59" s="60"/>
    </row>
    <row r="60" spans="2:7" ht="15.75" customHeight="1" x14ac:dyDescent="0.25">
      <c r="C60" s="60"/>
    </row>
    <row r="61" spans="2:7" ht="15.75" customHeight="1" x14ac:dyDescent="0.25">
      <c r="C61" s="60"/>
    </row>
    <row r="62" spans="2:7" ht="15.75" customHeight="1" x14ac:dyDescent="0.25">
      <c r="C62" s="60"/>
    </row>
    <row r="63" spans="2:7" ht="15.75" customHeight="1" x14ac:dyDescent="0.25">
      <c r="C63" s="60"/>
    </row>
    <row r="64" spans="2:7" ht="15.75" customHeight="1" x14ac:dyDescent="0.25">
      <c r="C64" s="60"/>
    </row>
    <row r="65" spans="3:3" ht="15.75" customHeight="1" x14ac:dyDescent="0.25">
      <c r="C65" s="60"/>
    </row>
    <row r="66" spans="3:3" ht="15.75" customHeight="1" x14ac:dyDescent="0.25">
      <c r="C66" s="60"/>
    </row>
    <row r="67" spans="3:3" ht="15.75" customHeight="1" x14ac:dyDescent="0.25">
      <c r="C67" s="60"/>
    </row>
    <row r="68" spans="3:3" ht="15.75" customHeight="1" x14ac:dyDescent="0.25">
      <c r="C68" s="60"/>
    </row>
    <row r="69" spans="3:3" ht="15.75" customHeight="1" x14ac:dyDescent="0.25">
      <c r="C69" s="60"/>
    </row>
    <row r="70" spans="3:3" ht="15.75" customHeight="1" x14ac:dyDescent="0.25">
      <c r="C70" s="60"/>
    </row>
    <row r="71" spans="3:3" ht="15.75" customHeight="1" x14ac:dyDescent="0.25">
      <c r="C71" s="60"/>
    </row>
    <row r="72" spans="3:3" ht="15.75" customHeight="1" x14ac:dyDescent="0.25">
      <c r="C72" s="60"/>
    </row>
    <row r="73" spans="3:3" ht="15.75" customHeight="1" x14ac:dyDescent="0.25">
      <c r="C73" s="60"/>
    </row>
    <row r="74" spans="3:3" ht="15.75" customHeight="1" x14ac:dyDescent="0.25">
      <c r="C74" s="60"/>
    </row>
    <row r="75" spans="3:3" ht="15.75" customHeight="1" x14ac:dyDescent="0.25">
      <c r="C75" s="60"/>
    </row>
    <row r="76" spans="3:3" ht="15.75" customHeight="1" x14ac:dyDescent="0.25">
      <c r="C76" s="60"/>
    </row>
    <row r="77" spans="3:3" ht="15.75" customHeight="1" x14ac:dyDescent="0.25">
      <c r="C77" s="60"/>
    </row>
    <row r="78" spans="3:3" ht="15.75" customHeight="1" x14ac:dyDescent="0.25">
      <c r="C78" s="60"/>
    </row>
    <row r="79" spans="3:3" ht="15.75" customHeight="1" x14ac:dyDescent="0.25">
      <c r="C79" s="60"/>
    </row>
    <row r="80" spans="3:3" ht="15.75" customHeight="1" x14ac:dyDescent="0.25">
      <c r="C80" s="60"/>
    </row>
    <row r="81" spans="3:3" ht="15.75" customHeight="1" x14ac:dyDescent="0.25">
      <c r="C81" s="60"/>
    </row>
    <row r="82" spans="3:3" ht="15.75" customHeight="1" x14ac:dyDescent="0.25">
      <c r="C82" s="60"/>
    </row>
    <row r="83" spans="3:3" ht="15.75" customHeight="1" x14ac:dyDescent="0.25">
      <c r="C83" s="60"/>
    </row>
    <row r="84" spans="3:3" ht="15.75" customHeight="1" x14ac:dyDescent="0.25">
      <c r="C84" s="60"/>
    </row>
    <row r="85" spans="3:3" ht="15.75" customHeight="1" x14ac:dyDescent="0.25">
      <c r="C85" s="60"/>
    </row>
    <row r="86" spans="3:3" ht="15.75" customHeight="1" x14ac:dyDescent="0.25">
      <c r="C86" s="60"/>
    </row>
    <row r="87" spans="3:3" ht="15.75" customHeight="1" x14ac:dyDescent="0.25">
      <c r="C87" s="60"/>
    </row>
    <row r="88" spans="3:3" ht="15.75" customHeight="1" x14ac:dyDescent="0.25">
      <c r="C88" s="60"/>
    </row>
    <row r="89" spans="3:3" ht="15.75" customHeight="1" x14ac:dyDescent="0.25">
      <c r="C89" s="60"/>
    </row>
    <row r="90" spans="3:3" ht="15.75" customHeight="1" x14ac:dyDescent="0.25">
      <c r="C90" s="60"/>
    </row>
    <row r="91" spans="3:3" ht="15.75" customHeight="1" x14ac:dyDescent="0.25">
      <c r="C91" s="60"/>
    </row>
    <row r="92" spans="3:3" ht="15.75" customHeight="1" x14ac:dyDescent="0.25">
      <c r="C92" s="60"/>
    </row>
    <row r="93" spans="3:3" ht="15.75" customHeight="1" x14ac:dyDescent="0.25">
      <c r="C93" s="60"/>
    </row>
    <row r="94" spans="3:3" ht="15.75" customHeight="1" x14ac:dyDescent="0.25">
      <c r="C94" s="60"/>
    </row>
    <row r="95" spans="3:3" ht="15.75" customHeight="1" x14ac:dyDescent="0.25">
      <c r="C95" s="60"/>
    </row>
    <row r="96" spans="3:3" ht="15.75" customHeight="1" x14ac:dyDescent="0.25">
      <c r="C96" s="60"/>
    </row>
    <row r="97" spans="3:3" ht="15.75" customHeight="1" x14ac:dyDescent="0.25">
      <c r="C97" s="60"/>
    </row>
    <row r="98" spans="3:3" ht="15.75" customHeight="1" x14ac:dyDescent="0.25">
      <c r="C98" s="60"/>
    </row>
    <row r="99" spans="3:3" ht="15.75" customHeight="1" x14ac:dyDescent="0.25">
      <c r="C99" s="60"/>
    </row>
    <row r="100" spans="3:3" ht="15.75" customHeight="1" x14ac:dyDescent="0.25">
      <c r="C100" s="60"/>
    </row>
    <row r="101" spans="3:3" ht="15.75" customHeight="1" x14ac:dyDescent="0.25">
      <c r="C101" s="60"/>
    </row>
    <row r="102" spans="3:3" ht="15.75" customHeight="1" x14ac:dyDescent="0.25">
      <c r="C102" s="60"/>
    </row>
    <row r="103" spans="3:3" ht="15.75" customHeight="1" x14ac:dyDescent="0.25">
      <c r="C103" s="60"/>
    </row>
    <row r="104" spans="3:3" ht="15.75" customHeight="1" x14ac:dyDescent="0.25">
      <c r="C104" s="60"/>
    </row>
    <row r="105" spans="3:3" ht="15.75" customHeight="1" x14ac:dyDescent="0.25">
      <c r="C105" s="60"/>
    </row>
    <row r="106" spans="3:3" ht="15.75" customHeight="1" x14ac:dyDescent="0.25">
      <c r="C106" s="60"/>
    </row>
    <row r="107" spans="3:3" ht="15.75" customHeight="1" x14ac:dyDescent="0.25">
      <c r="C107" s="60"/>
    </row>
    <row r="108" spans="3:3" ht="15.75" customHeight="1" x14ac:dyDescent="0.25">
      <c r="C108" s="60"/>
    </row>
    <row r="109" spans="3:3" ht="15.75" customHeight="1" x14ac:dyDescent="0.25">
      <c r="C109" s="60"/>
    </row>
    <row r="110" spans="3:3" ht="15.75" customHeight="1" x14ac:dyDescent="0.25">
      <c r="C110" s="60"/>
    </row>
    <row r="111" spans="3:3" ht="15.75" customHeight="1" x14ac:dyDescent="0.25">
      <c r="C111" s="60"/>
    </row>
    <row r="112" spans="3:3" ht="15.75" customHeight="1" x14ac:dyDescent="0.25">
      <c r="C112" s="60"/>
    </row>
    <row r="113" spans="3:3" ht="15.75" customHeight="1" x14ac:dyDescent="0.25">
      <c r="C113" s="60"/>
    </row>
    <row r="114" spans="3:3" ht="15.75" customHeight="1" x14ac:dyDescent="0.25">
      <c r="C114" s="60"/>
    </row>
    <row r="115" spans="3:3" ht="15.75" customHeight="1" x14ac:dyDescent="0.25">
      <c r="C115" s="60"/>
    </row>
    <row r="116" spans="3:3" ht="15.75" customHeight="1" x14ac:dyDescent="0.25">
      <c r="C116" s="60"/>
    </row>
    <row r="117" spans="3:3" ht="15.75" customHeight="1" x14ac:dyDescent="0.25">
      <c r="C117" s="60"/>
    </row>
    <row r="118" spans="3:3" ht="15.75" customHeight="1" x14ac:dyDescent="0.25">
      <c r="C118" s="60"/>
    </row>
    <row r="119" spans="3:3" ht="15.75" customHeight="1" x14ac:dyDescent="0.25">
      <c r="C119" s="60"/>
    </row>
    <row r="120" spans="3:3" ht="15.75" customHeight="1" x14ac:dyDescent="0.25">
      <c r="C120" s="60"/>
    </row>
    <row r="121" spans="3:3" ht="15.75" customHeight="1" x14ac:dyDescent="0.25">
      <c r="C121" s="60"/>
    </row>
    <row r="122" spans="3:3" ht="15.75" customHeight="1" x14ac:dyDescent="0.25">
      <c r="C122" s="60"/>
    </row>
    <row r="123" spans="3:3" ht="15.75" customHeight="1" x14ac:dyDescent="0.25">
      <c r="C123" s="60"/>
    </row>
    <row r="124" spans="3:3" ht="15.75" customHeight="1" x14ac:dyDescent="0.25">
      <c r="C124" s="60"/>
    </row>
    <row r="125" spans="3:3" ht="15.75" customHeight="1" x14ac:dyDescent="0.25">
      <c r="C125" s="60"/>
    </row>
    <row r="126" spans="3:3" ht="15.75" customHeight="1" x14ac:dyDescent="0.25">
      <c r="C126" s="60"/>
    </row>
    <row r="127" spans="3:3" ht="15.75" customHeight="1" x14ac:dyDescent="0.25">
      <c r="C127" s="60"/>
    </row>
    <row r="128" spans="3:3" ht="15.75" customHeight="1" x14ac:dyDescent="0.25">
      <c r="C128" s="60"/>
    </row>
    <row r="129" spans="3:3" ht="15.75" customHeight="1" x14ac:dyDescent="0.25">
      <c r="C129" s="60"/>
    </row>
    <row r="130" spans="3:3" ht="15.75" customHeight="1" x14ac:dyDescent="0.25">
      <c r="C130" s="60"/>
    </row>
    <row r="131" spans="3:3" ht="15.75" customHeight="1" x14ac:dyDescent="0.25">
      <c r="C131" s="60"/>
    </row>
    <row r="132" spans="3:3" ht="15.75" customHeight="1" x14ac:dyDescent="0.25">
      <c r="C132" s="60"/>
    </row>
    <row r="133" spans="3:3" ht="15.75" customHeight="1" x14ac:dyDescent="0.25">
      <c r="C133" s="60"/>
    </row>
    <row r="134" spans="3:3" ht="15.75" customHeight="1" x14ac:dyDescent="0.25">
      <c r="C134" s="60"/>
    </row>
    <row r="135" spans="3:3" ht="15.75" customHeight="1" x14ac:dyDescent="0.25">
      <c r="C135" s="60"/>
    </row>
    <row r="136" spans="3:3" ht="15.75" customHeight="1" x14ac:dyDescent="0.25">
      <c r="C136" s="60"/>
    </row>
    <row r="137" spans="3:3" ht="15.75" customHeight="1" x14ac:dyDescent="0.25">
      <c r="C137" s="60"/>
    </row>
    <row r="138" spans="3:3" ht="15.75" customHeight="1" x14ac:dyDescent="0.25">
      <c r="C138" s="60"/>
    </row>
    <row r="139" spans="3:3" ht="15.75" customHeight="1" x14ac:dyDescent="0.25">
      <c r="C139" s="60"/>
    </row>
    <row r="140" spans="3:3" ht="15.75" customHeight="1" x14ac:dyDescent="0.25">
      <c r="C140" s="60"/>
    </row>
    <row r="141" spans="3:3" ht="15.75" customHeight="1" x14ac:dyDescent="0.25">
      <c r="C141" s="60"/>
    </row>
    <row r="142" spans="3:3" ht="15.75" customHeight="1" x14ac:dyDescent="0.25">
      <c r="C142" s="60"/>
    </row>
    <row r="143" spans="3:3" ht="15.75" customHeight="1" x14ac:dyDescent="0.25">
      <c r="C143" s="60"/>
    </row>
    <row r="144" spans="3:3" ht="15.75" customHeight="1" x14ac:dyDescent="0.25">
      <c r="C144" s="60"/>
    </row>
    <row r="145" spans="3:3" ht="15.75" customHeight="1" x14ac:dyDescent="0.25">
      <c r="C145" s="60"/>
    </row>
    <row r="146" spans="3:3" ht="15.75" customHeight="1" x14ac:dyDescent="0.25">
      <c r="C146" s="60"/>
    </row>
    <row r="147" spans="3:3" ht="15.75" customHeight="1" x14ac:dyDescent="0.25">
      <c r="C147" s="60"/>
    </row>
    <row r="148" spans="3:3" ht="15.75" customHeight="1" x14ac:dyDescent="0.25">
      <c r="C148" s="60"/>
    </row>
    <row r="149" spans="3:3" ht="15.75" customHeight="1" x14ac:dyDescent="0.25">
      <c r="C149" s="60"/>
    </row>
    <row r="150" spans="3:3" ht="15.75" customHeight="1" x14ac:dyDescent="0.25">
      <c r="C150" s="60"/>
    </row>
    <row r="151" spans="3:3" ht="15.75" customHeight="1" x14ac:dyDescent="0.25">
      <c r="C151" s="60"/>
    </row>
    <row r="152" spans="3:3" ht="15.75" customHeight="1" x14ac:dyDescent="0.25">
      <c r="C152" s="60"/>
    </row>
    <row r="153" spans="3:3" ht="15.75" customHeight="1" x14ac:dyDescent="0.25">
      <c r="C153" s="60"/>
    </row>
    <row r="154" spans="3:3" ht="15.75" customHeight="1" x14ac:dyDescent="0.25">
      <c r="C154" s="60"/>
    </row>
    <row r="155" spans="3:3" ht="15.75" customHeight="1" x14ac:dyDescent="0.25">
      <c r="C155" s="60"/>
    </row>
    <row r="156" spans="3:3" ht="15.75" customHeight="1" x14ac:dyDescent="0.25">
      <c r="C156" s="60"/>
    </row>
    <row r="157" spans="3:3" ht="15.75" customHeight="1" x14ac:dyDescent="0.25">
      <c r="C157" s="60"/>
    </row>
    <row r="158" spans="3:3" ht="15.75" customHeight="1" x14ac:dyDescent="0.25">
      <c r="C158" s="60"/>
    </row>
    <row r="159" spans="3:3" ht="15.75" customHeight="1" x14ac:dyDescent="0.25">
      <c r="C159" s="60"/>
    </row>
    <row r="160" spans="3:3" ht="15.75" customHeight="1" x14ac:dyDescent="0.25">
      <c r="C160" s="60"/>
    </row>
    <row r="161" spans="3:3" ht="15.75" customHeight="1" x14ac:dyDescent="0.25">
      <c r="C161" s="60"/>
    </row>
    <row r="162" spans="3:3" ht="15.75" customHeight="1" x14ac:dyDescent="0.25">
      <c r="C162" s="60"/>
    </row>
    <row r="163" spans="3:3" ht="15.75" customHeight="1" x14ac:dyDescent="0.25">
      <c r="C163" s="60"/>
    </row>
    <row r="164" spans="3:3" ht="15.75" customHeight="1" x14ac:dyDescent="0.25">
      <c r="C164" s="60"/>
    </row>
    <row r="165" spans="3:3" ht="15.75" customHeight="1" x14ac:dyDescent="0.25">
      <c r="C165" s="60"/>
    </row>
    <row r="166" spans="3:3" ht="15.75" customHeight="1" x14ac:dyDescent="0.25">
      <c r="C166" s="60"/>
    </row>
    <row r="167" spans="3:3" ht="15.75" customHeight="1" x14ac:dyDescent="0.25">
      <c r="C167" s="60"/>
    </row>
    <row r="168" spans="3:3" ht="15.75" customHeight="1" x14ac:dyDescent="0.25">
      <c r="C168" s="60"/>
    </row>
    <row r="169" spans="3:3" ht="15.75" customHeight="1" x14ac:dyDescent="0.25">
      <c r="C169" s="60"/>
    </row>
    <row r="170" spans="3:3" ht="15.75" customHeight="1" x14ac:dyDescent="0.25">
      <c r="C170" s="60"/>
    </row>
    <row r="171" spans="3:3" ht="15.75" customHeight="1" x14ac:dyDescent="0.25">
      <c r="C171" s="60"/>
    </row>
    <row r="172" spans="3:3" ht="15.75" customHeight="1" x14ac:dyDescent="0.25">
      <c r="C172" s="60"/>
    </row>
    <row r="173" spans="3:3" ht="15.75" customHeight="1" x14ac:dyDescent="0.25">
      <c r="C173" s="60"/>
    </row>
    <row r="174" spans="3:3" ht="15.75" customHeight="1" x14ac:dyDescent="0.25">
      <c r="C174" s="60"/>
    </row>
    <row r="175" spans="3:3" ht="15.75" customHeight="1" x14ac:dyDescent="0.25">
      <c r="C175" s="60"/>
    </row>
    <row r="176" spans="3:3" ht="15.75" customHeight="1" x14ac:dyDescent="0.25">
      <c r="C176" s="60"/>
    </row>
    <row r="177" spans="3:3" ht="15.75" customHeight="1" x14ac:dyDescent="0.25">
      <c r="C177" s="60"/>
    </row>
    <row r="178" spans="3:3" ht="15.75" customHeight="1" x14ac:dyDescent="0.25">
      <c r="C178" s="60"/>
    </row>
    <row r="179" spans="3:3" ht="15.75" customHeight="1" x14ac:dyDescent="0.25">
      <c r="C179" s="60"/>
    </row>
    <row r="180" spans="3:3" ht="15.75" customHeight="1" x14ac:dyDescent="0.25">
      <c r="C180" s="60"/>
    </row>
    <row r="181" spans="3:3" ht="15.75" customHeight="1" x14ac:dyDescent="0.25">
      <c r="C181" s="60"/>
    </row>
    <row r="182" spans="3:3" ht="15.75" customHeight="1" x14ac:dyDescent="0.25">
      <c r="C182" s="60"/>
    </row>
    <row r="183" spans="3:3" ht="15.75" customHeight="1" x14ac:dyDescent="0.25">
      <c r="C183" s="60"/>
    </row>
    <row r="184" spans="3:3" ht="15.75" customHeight="1" x14ac:dyDescent="0.25">
      <c r="C184" s="60"/>
    </row>
    <row r="185" spans="3:3" ht="15.75" customHeight="1" x14ac:dyDescent="0.25">
      <c r="C185" s="60"/>
    </row>
    <row r="186" spans="3:3" ht="15.75" customHeight="1" x14ac:dyDescent="0.25">
      <c r="C186" s="60"/>
    </row>
    <row r="187" spans="3:3" ht="15.75" customHeight="1" x14ac:dyDescent="0.25">
      <c r="C187" s="60"/>
    </row>
    <row r="188" spans="3:3" ht="15.75" customHeight="1" x14ac:dyDescent="0.25">
      <c r="C188" s="60"/>
    </row>
    <row r="189" spans="3:3" ht="15.75" customHeight="1" x14ac:dyDescent="0.25">
      <c r="C189" s="60"/>
    </row>
    <row r="190" spans="3:3" ht="15.75" customHeight="1" x14ac:dyDescent="0.25">
      <c r="C190" s="60"/>
    </row>
    <row r="191" spans="3:3" ht="15.75" customHeight="1" x14ac:dyDescent="0.25">
      <c r="C191" s="60"/>
    </row>
    <row r="192" spans="3:3" ht="15.75" customHeight="1" x14ac:dyDescent="0.25">
      <c r="C192" s="60"/>
    </row>
    <row r="193" spans="3:3" ht="15.75" customHeight="1" x14ac:dyDescent="0.25">
      <c r="C193" s="60"/>
    </row>
    <row r="194" spans="3:3" ht="15.75" customHeight="1" x14ac:dyDescent="0.25">
      <c r="C194" s="60"/>
    </row>
    <row r="195" spans="3:3" ht="15.75" customHeight="1" x14ac:dyDescent="0.25">
      <c r="C195" s="60"/>
    </row>
    <row r="196" spans="3:3" ht="15.75" customHeight="1" x14ac:dyDescent="0.25">
      <c r="C196" s="60"/>
    </row>
    <row r="197" spans="3:3" ht="15.75" customHeight="1" x14ac:dyDescent="0.25">
      <c r="C197" s="60"/>
    </row>
    <row r="198" spans="3:3" ht="15.75" customHeight="1" x14ac:dyDescent="0.25">
      <c r="C198" s="60"/>
    </row>
    <row r="199" spans="3:3" ht="15.75" customHeight="1" x14ac:dyDescent="0.25">
      <c r="C199" s="60"/>
    </row>
    <row r="200" spans="3:3" ht="15.75" customHeight="1" x14ac:dyDescent="0.25">
      <c r="C200" s="60"/>
    </row>
    <row r="201" spans="3:3" ht="15.75" customHeight="1" x14ac:dyDescent="0.25">
      <c r="C201" s="60"/>
    </row>
    <row r="202" spans="3:3" ht="15.75" customHeight="1" x14ac:dyDescent="0.25">
      <c r="C202" s="60"/>
    </row>
    <row r="203" spans="3:3" ht="15.75" customHeight="1" x14ac:dyDescent="0.25">
      <c r="C203" s="60"/>
    </row>
    <row r="204" spans="3:3" ht="15.75" customHeight="1" x14ac:dyDescent="0.25">
      <c r="C204" s="60"/>
    </row>
    <row r="205" spans="3:3" ht="15.75" customHeight="1" x14ac:dyDescent="0.25">
      <c r="C205" s="60"/>
    </row>
    <row r="206" spans="3:3" ht="15.75" customHeight="1" x14ac:dyDescent="0.25">
      <c r="C206" s="60"/>
    </row>
    <row r="207" spans="3:3" ht="15.75" customHeight="1" x14ac:dyDescent="0.25">
      <c r="C207" s="60"/>
    </row>
    <row r="208" spans="3:3" ht="15.75" customHeight="1" x14ac:dyDescent="0.25">
      <c r="C208" s="60"/>
    </row>
    <row r="209" spans="3:3" ht="15.75" customHeight="1" x14ac:dyDescent="0.25">
      <c r="C209" s="60"/>
    </row>
    <row r="210" spans="3:3" ht="15.75" customHeight="1" x14ac:dyDescent="0.25">
      <c r="C210" s="60"/>
    </row>
    <row r="211" spans="3:3" ht="15.75" customHeight="1" x14ac:dyDescent="0.25">
      <c r="C211" s="60"/>
    </row>
    <row r="212" spans="3:3" ht="15.75" customHeight="1" x14ac:dyDescent="0.25">
      <c r="C212" s="60"/>
    </row>
    <row r="213" spans="3:3" ht="15.75" customHeight="1" x14ac:dyDescent="0.25">
      <c r="C213" s="60"/>
    </row>
    <row r="214" spans="3:3" ht="15.75" customHeight="1" x14ac:dyDescent="0.25">
      <c r="C214" s="60"/>
    </row>
    <row r="215" spans="3:3" ht="15.75" customHeight="1" x14ac:dyDescent="0.25">
      <c r="C215" s="60"/>
    </row>
    <row r="216" spans="3:3" ht="15.75" customHeight="1" x14ac:dyDescent="0.25">
      <c r="C216" s="60"/>
    </row>
    <row r="217" spans="3:3" ht="15.75" customHeight="1" x14ac:dyDescent="0.25">
      <c r="C217" s="60"/>
    </row>
    <row r="218" spans="3:3" ht="15.75" customHeight="1" x14ac:dyDescent="0.25">
      <c r="C218" s="60"/>
    </row>
    <row r="219" spans="3:3" ht="15.75" customHeight="1" x14ac:dyDescent="0.25">
      <c r="C219" s="60"/>
    </row>
    <row r="220" spans="3:3" ht="15.75" customHeight="1" x14ac:dyDescent="0.25">
      <c r="C220" s="60"/>
    </row>
    <row r="221" spans="3:3" ht="15.75" customHeight="1" x14ac:dyDescent="0.25">
      <c r="C221" s="60"/>
    </row>
    <row r="222" spans="3:3" ht="15.75" customHeight="1" x14ac:dyDescent="0.25">
      <c r="C222" s="60"/>
    </row>
    <row r="223" spans="3:3" ht="15.75" customHeight="1" x14ac:dyDescent="0.25">
      <c r="C223" s="60"/>
    </row>
    <row r="224" spans="3:3" ht="15.75" customHeight="1" x14ac:dyDescent="0.25">
      <c r="C224" s="60"/>
    </row>
    <row r="225" spans="3:3" ht="15.75" customHeight="1" x14ac:dyDescent="0.25">
      <c r="C225" s="60"/>
    </row>
    <row r="226" spans="3:3" ht="15.75" customHeight="1" x14ac:dyDescent="0.25">
      <c r="C226" s="60"/>
    </row>
    <row r="227" spans="3:3" ht="15.75" customHeight="1" x14ac:dyDescent="0.25">
      <c r="C227" s="60"/>
    </row>
    <row r="228" spans="3:3" ht="15.75" customHeight="1" x14ac:dyDescent="0.25">
      <c r="C228" s="60"/>
    </row>
    <row r="229" spans="3:3" ht="15.75" customHeight="1" x14ac:dyDescent="0.25">
      <c r="C229" s="60"/>
    </row>
    <row r="230" spans="3:3" ht="15.75" customHeight="1" x14ac:dyDescent="0.25">
      <c r="C230" s="60"/>
    </row>
    <row r="231" spans="3:3" ht="15.75" customHeight="1" x14ac:dyDescent="0.25">
      <c r="C231" s="60"/>
    </row>
    <row r="232" spans="3:3" ht="15.75" customHeight="1" x14ac:dyDescent="0.25">
      <c r="C232" s="60"/>
    </row>
    <row r="233" spans="3:3" ht="15.75" customHeight="1" x14ac:dyDescent="0.25">
      <c r="C233" s="60"/>
    </row>
    <row r="234" spans="3:3" ht="15.75" customHeight="1" x14ac:dyDescent="0.25">
      <c r="C234" s="60"/>
    </row>
    <row r="235" spans="3:3" ht="15.75" customHeight="1" x14ac:dyDescent="0.25">
      <c r="C235" s="60"/>
    </row>
    <row r="236" spans="3:3" ht="15.75" customHeight="1" x14ac:dyDescent="0.25">
      <c r="C236" s="60"/>
    </row>
    <row r="237" spans="3:3" ht="15.75" customHeight="1" x14ac:dyDescent="0.25">
      <c r="C237" s="60"/>
    </row>
    <row r="238" spans="3:3" ht="15.75" customHeight="1" x14ac:dyDescent="0.25">
      <c r="C238" s="60"/>
    </row>
    <row r="239" spans="3:3" ht="15.75" customHeight="1" x14ac:dyDescent="0.25">
      <c r="C239" s="60"/>
    </row>
    <row r="240" spans="3:3" ht="15.75" customHeight="1" x14ac:dyDescent="0.25">
      <c r="C240" s="60"/>
    </row>
    <row r="241" spans="3:3" ht="15.75" customHeight="1" x14ac:dyDescent="0.25">
      <c r="C241" s="60"/>
    </row>
    <row r="242" spans="3:3" ht="15.75" customHeight="1" x14ac:dyDescent="0.25">
      <c r="C242" s="60"/>
    </row>
    <row r="243" spans="3:3" ht="15.75" customHeight="1" x14ac:dyDescent="0.25">
      <c r="C243" s="60"/>
    </row>
    <row r="244" spans="3:3" ht="15.75" customHeight="1" x14ac:dyDescent="0.25">
      <c r="C244" s="60"/>
    </row>
    <row r="245" spans="3:3" ht="15.75" customHeight="1" x14ac:dyDescent="0.25">
      <c r="C245" s="60"/>
    </row>
    <row r="246" spans="3:3" ht="15.75" customHeight="1" x14ac:dyDescent="0.25">
      <c r="C246" s="60"/>
    </row>
    <row r="247" spans="3:3" ht="15.75" customHeight="1" x14ac:dyDescent="0.25">
      <c r="C247" s="60"/>
    </row>
    <row r="248" spans="3:3" ht="15.75" customHeight="1" x14ac:dyDescent="0.25">
      <c r="C248" s="60"/>
    </row>
    <row r="249" spans="3:3" ht="15.75" customHeight="1" x14ac:dyDescent="0.25">
      <c r="C249" s="60"/>
    </row>
    <row r="250" spans="3:3" ht="15.75" customHeight="1" x14ac:dyDescent="0.25">
      <c r="C250" s="60"/>
    </row>
    <row r="251" spans="3:3" ht="15.75" customHeight="1" x14ac:dyDescent="0.25">
      <c r="C251" s="60"/>
    </row>
    <row r="252" spans="3:3" ht="15.75" customHeight="1" x14ac:dyDescent="0.25">
      <c r="C252" s="60"/>
    </row>
    <row r="253" spans="3:3" ht="15.75" customHeight="1" x14ac:dyDescent="0.25">
      <c r="C253" s="60"/>
    </row>
    <row r="254" spans="3:3" ht="15.75" customHeight="1" x14ac:dyDescent="0.25">
      <c r="C254" s="60"/>
    </row>
    <row r="255" spans="3:3" ht="15.75" customHeight="1" x14ac:dyDescent="0.25">
      <c r="C255" s="60"/>
    </row>
    <row r="256" spans="3:3" ht="15.75" customHeight="1" x14ac:dyDescent="0.25">
      <c r="C256" s="60"/>
    </row>
    <row r="257" spans="3:3" ht="15.75" customHeight="1" x14ac:dyDescent="0.25">
      <c r="C257" s="60"/>
    </row>
    <row r="258" spans="3:3" ht="15.75" customHeight="1" x14ac:dyDescent="0.25">
      <c r="C258" s="60"/>
    </row>
    <row r="259" spans="3:3" ht="15.75" customHeight="1" x14ac:dyDescent="0.25">
      <c r="C259" s="60"/>
    </row>
    <row r="260" spans="3:3" ht="15.75" customHeight="1" x14ac:dyDescent="0.25">
      <c r="C260" s="60"/>
    </row>
    <row r="261" spans="3:3" ht="15.75" customHeight="1" x14ac:dyDescent="0.25">
      <c r="C261" s="60"/>
    </row>
    <row r="262" spans="3:3" ht="15.75" customHeight="1" x14ac:dyDescent="0.25">
      <c r="C262" s="60"/>
    </row>
    <row r="263" spans="3:3" ht="15.75" customHeight="1" x14ac:dyDescent="0.25">
      <c r="C263" s="60"/>
    </row>
    <row r="264" spans="3:3" ht="15.75" customHeight="1" x14ac:dyDescent="0.25">
      <c r="C264" s="60"/>
    </row>
    <row r="265" spans="3:3" ht="15.75" customHeight="1" x14ac:dyDescent="0.25">
      <c r="C265" s="60"/>
    </row>
    <row r="266" spans="3:3" ht="15.75" customHeight="1" x14ac:dyDescent="0.25">
      <c r="C266" s="60"/>
    </row>
    <row r="267" spans="3:3" ht="15.75" customHeight="1" x14ac:dyDescent="0.25">
      <c r="C267" s="60"/>
    </row>
    <row r="268" spans="3:3" ht="15.75" customHeight="1" x14ac:dyDescent="0.25">
      <c r="C268" s="60"/>
    </row>
    <row r="269" spans="3:3" ht="15.75" customHeight="1" x14ac:dyDescent="0.25">
      <c r="C269" s="60"/>
    </row>
    <row r="270" spans="3:3" ht="15.75" customHeight="1" x14ac:dyDescent="0.25">
      <c r="C270" s="60"/>
    </row>
    <row r="271" spans="3:3" ht="15.75" customHeight="1" x14ac:dyDescent="0.25">
      <c r="C271" s="60"/>
    </row>
    <row r="272" spans="3:3" ht="15.75" customHeight="1" x14ac:dyDescent="0.25">
      <c r="C272" s="60"/>
    </row>
    <row r="273" spans="3:3" ht="15.75" customHeight="1" x14ac:dyDescent="0.25">
      <c r="C273" s="60"/>
    </row>
    <row r="274" spans="3:3" ht="15.75" customHeight="1" x14ac:dyDescent="0.25">
      <c r="C274" s="60"/>
    </row>
    <row r="275" spans="3:3" ht="15.75" customHeight="1" x14ac:dyDescent="0.25">
      <c r="C275" s="60"/>
    </row>
    <row r="276" spans="3:3" ht="15.75" customHeight="1" x14ac:dyDescent="0.25">
      <c r="C276" s="60"/>
    </row>
    <row r="277" spans="3:3" ht="15.75" customHeight="1" x14ac:dyDescent="0.25">
      <c r="C277" s="60"/>
    </row>
    <row r="278" spans="3:3" ht="15.75" customHeight="1" x14ac:dyDescent="0.25">
      <c r="C278" s="60"/>
    </row>
    <row r="279" spans="3:3" ht="15.75" customHeight="1" x14ac:dyDescent="0.25">
      <c r="C279" s="60"/>
    </row>
    <row r="280" spans="3:3" ht="15.75" customHeight="1" x14ac:dyDescent="0.25">
      <c r="C280" s="60"/>
    </row>
    <row r="281" spans="3:3" ht="15.75" customHeight="1" x14ac:dyDescent="0.25">
      <c r="C281" s="60"/>
    </row>
    <row r="282" spans="3:3" ht="15.75" customHeight="1" x14ac:dyDescent="0.25">
      <c r="C282" s="60"/>
    </row>
    <row r="283" spans="3:3" ht="15.75" customHeight="1" x14ac:dyDescent="0.25">
      <c r="C283" s="60"/>
    </row>
    <row r="284" spans="3:3" ht="15.75" customHeight="1" x14ac:dyDescent="0.25">
      <c r="C284" s="60"/>
    </row>
    <row r="285" spans="3:3" ht="15.75" customHeight="1" x14ac:dyDescent="0.25">
      <c r="C285" s="60"/>
    </row>
    <row r="286" spans="3:3" ht="15.75" customHeight="1" x14ac:dyDescent="0.25">
      <c r="C286" s="60"/>
    </row>
    <row r="287" spans="3:3" ht="15.75" customHeight="1" x14ac:dyDescent="0.25">
      <c r="C287" s="60"/>
    </row>
    <row r="288" spans="3:3" ht="15.75" customHeight="1" x14ac:dyDescent="0.25">
      <c r="C288" s="60"/>
    </row>
    <row r="289" spans="3:3" ht="15.75" customHeight="1" x14ac:dyDescent="0.25">
      <c r="C289" s="60"/>
    </row>
    <row r="290" spans="3:3" ht="15.75" customHeight="1" x14ac:dyDescent="0.25">
      <c r="C290" s="60"/>
    </row>
    <row r="291" spans="3:3" ht="15.75" customHeight="1" x14ac:dyDescent="0.25">
      <c r="C291" s="60"/>
    </row>
    <row r="292" spans="3:3" ht="15.75" customHeight="1" x14ac:dyDescent="0.25">
      <c r="C292" s="60"/>
    </row>
    <row r="293" spans="3:3" ht="15.75" customHeight="1" x14ac:dyDescent="0.25">
      <c r="C293" s="60"/>
    </row>
    <row r="294" spans="3:3" ht="15.75" customHeight="1" x14ac:dyDescent="0.25">
      <c r="C294" s="60"/>
    </row>
    <row r="295" spans="3:3" ht="15.75" customHeight="1" x14ac:dyDescent="0.25">
      <c r="C295" s="60"/>
    </row>
    <row r="296" spans="3:3" ht="15.75" customHeight="1" x14ac:dyDescent="0.25">
      <c r="C296" s="60"/>
    </row>
    <row r="297" spans="3:3" ht="15.75" customHeight="1" x14ac:dyDescent="0.25">
      <c r="C297" s="60"/>
    </row>
    <row r="298" spans="3:3" ht="15.75" customHeight="1" x14ac:dyDescent="0.25">
      <c r="C298" s="60"/>
    </row>
    <row r="299" spans="3:3" ht="15.75" customHeight="1" x14ac:dyDescent="0.25">
      <c r="C299" s="60"/>
    </row>
    <row r="300" spans="3:3" ht="15.75" customHeight="1" x14ac:dyDescent="0.25">
      <c r="C300" s="60"/>
    </row>
    <row r="301" spans="3:3" ht="15.75" customHeight="1" x14ac:dyDescent="0.25">
      <c r="C301" s="60"/>
    </row>
    <row r="302" spans="3:3" ht="15.75" customHeight="1" x14ac:dyDescent="0.25">
      <c r="C302" s="60"/>
    </row>
    <row r="303" spans="3:3" ht="15.75" customHeight="1" x14ac:dyDescent="0.25">
      <c r="C303" s="60"/>
    </row>
    <row r="304" spans="3:3" ht="15.75" customHeight="1" x14ac:dyDescent="0.25">
      <c r="C304" s="60"/>
    </row>
    <row r="305" spans="3:3" ht="15.75" customHeight="1" x14ac:dyDescent="0.25">
      <c r="C305" s="60"/>
    </row>
    <row r="306" spans="3:3" ht="15.75" customHeight="1" x14ac:dyDescent="0.25">
      <c r="C306" s="60"/>
    </row>
    <row r="307" spans="3:3" ht="15.75" customHeight="1" x14ac:dyDescent="0.25">
      <c r="C307" s="60"/>
    </row>
    <row r="308" spans="3:3" ht="15.75" customHeight="1" x14ac:dyDescent="0.25">
      <c r="C308" s="60"/>
    </row>
    <row r="309" spans="3:3" ht="15.75" customHeight="1" x14ac:dyDescent="0.25">
      <c r="C309" s="60"/>
    </row>
    <row r="310" spans="3:3" ht="15.75" customHeight="1" x14ac:dyDescent="0.25">
      <c r="C310" s="60"/>
    </row>
    <row r="311" spans="3:3" ht="15.75" customHeight="1" x14ac:dyDescent="0.25">
      <c r="C311" s="60"/>
    </row>
    <row r="312" spans="3:3" ht="15.75" customHeight="1" x14ac:dyDescent="0.25">
      <c r="C312" s="60"/>
    </row>
    <row r="313" spans="3:3" ht="15.75" customHeight="1" x14ac:dyDescent="0.25">
      <c r="C313" s="60"/>
    </row>
    <row r="314" spans="3:3" ht="15.75" customHeight="1" x14ac:dyDescent="0.25">
      <c r="C314" s="60"/>
    </row>
    <row r="315" spans="3:3" ht="15.75" customHeight="1" x14ac:dyDescent="0.25">
      <c r="C315" s="60"/>
    </row>
    <row r="316" spans="3:3" ht="15.75" customHeight="1" x14ac:dyDescent="0.25">
      <c r="C316" s="60"/>
    </row>
    <row r="317" spans="3:3" ht="15.75" customHeight="1" x14ac:dyDescent="0.25">
      <c r="C317" s="60"/>
    </row>
    <row r="318" spans="3:3" ht="15.75" customHeight="1" x14ac:dyDescent="0.25">
      <c r="C318" s="60"/>
    </row>
    <row r="319" spans="3:3" ht="15.75" customHeight="1" x14ac:dyDescent="0.25">
      <c r="C319" s="60"/>
    </row>
    <row r="320" spans="3:3" ht="15.75" customHeight="1" x14ac:dyDescent="0.25">
      <c r="C320" s="60"/>
    </row>
    <row r="321" spans="3:3" ht="15.75" customHeight="1" x14ac:dyDescent="0.25">
      <c r="C321" s="60"/>
    </row>
    <row r="322" spans="3:3" ht="15.75" customHeight="1" x14ac:dyDescent="0.25">
      <c r="C322" s="60"/>
    </row>
    <row r="323" spans="3:3" ht="15.75" customHeight="1" x14ac:dyDescent="0.25">
      <c r="C323" s="60"/>
    </row>
    <row r="324" spans="3:3" ht="15.75" customHeight="1" x14ac:dyDescent="0.25">
      <c r="C324" s="60"/>
    </row>
    <row r="325" spans="3:3" ht="15.75" customHeight="1" x14ac:dyDescent="0.25">
      <c r="C325" s="60"/>
    </row>
    <row r="326" spans="3:3" ht="15.75" customHeight="1" x14ac:dyDescent="0.25">
      <c r="C326" s="60"/>
    </row>
    <row r="327" spans="3:3" ht="15.75" customHeight="1" x14ac:dyDescent="0.25">
      <c r="C327" s="60"/>
    </row>
    <row r="328" spans="3:3" ht="15.75" customHeight="1" x14ac:dyDescent="0.25">
      <c r="C328" s="60"/>
    </row>
    <row r="329" spans="3:3" ht="15.75" customHeight="1" x14ac:dyDescent="0.25">
      <c r="C329" s="60"/>
    </row>
    <row r="330" spans="3:3" ht="15.75" customHeight="1" x14ac:dyDescent="0.25">
      <c r="C330" s="60"/>
    </row>
    <row r="331" spans="3:3" ht="15.75" customHeight="1" x14ac:dyDescent="0.25">
      <c r="C331" s="60"/>
    </row>
    <row r="332" spans="3:3" ht="15.75" customHeight="1" x14ac:dyDescent="0.25">
      <c r="C332" s="60"/>
    </row>
    <row r="333" spans="3:3" ht="15.75" customHeight="1" x14ac:dyDescent="0.25">
      <c r="C333" s="60"/>
    </row>
    <row r="334" spans="3:3" ht="15.75" customHeight="1" x14ac:dyDescent="0.25">
      <c r="C334" s="60"/>
    </row>
    <row r="335" spans="3:3" ht="15.75" customHeight="1" x14ac:dyDescent="0.25">
      <c r="C335" s="60"/>
    </row>
    <row r="336" spans="3:3" ht="15.75" customHeight="1" x14ac:dyDescent="0.25">
      <c r="C336" s="60"/>
    </row>
    <row r="337" spans="3:3" ht="15.75" customHeight="1" x14ac:dyDescent="0.25">
      <c r="C337" s="60"/>
    </row>
    <row r="338" spans="3:3" ht="15.75" customHeight="1" x14ac:dyDescent="0.25">
      <c r="C338" s="60"/>
    </row>
    <row r="339" spans="3:3" ht="15.75" customHeight="1" x14ac:dyDescent="0.25">
      <c r="C339" s="60"/>
    </row>
    <row r="340" spans="3:3" ht="15.75" customHeight="1" x14ac:dyDescent="0.25">
      <c r="C340" s="60"/>
    </row>
    <row r="341" spans="3:3" ht="15.75" customHeight="1" x14ac:dyDescent="0.25">
      <c r="C341" s="60"/>
    </row>
    <row r="342" spans="3:3" ht="15.75" customHeight="1" x14ac:dyDescent="0.25">
      <c r="C342" s="60"/>
    </row>
    <row r="343" spans="3:3" ht="15.75" customHeight="1" x14ac:dyDescent="0.25">
      <c r="C343" s="60"/>
    </row>
    <row r="344" spans="3:3" ht="15.75" customHeight="1" x14ac:dyDescent="0.25">
      <c r="C344" s="60"/>
    </row>
    <row r="345" spans="3:3" ht="15.75" customHeight="1" x14ac:dyDescent="0.25">
      <c r="C345" s="60"/>
    </row>
    <row r="346" spans="3:3" ht="15.75" customHeight="1" x14ac:dyDescent="0.25">
      <c r="C346" s="60"/>
    </row>
    <row r="347" spans="3:3" ht="15.75" customHeight="1" x14ac:dyDescent="0.25">
      <c r="C347" s="60"/>
    </row>
    <row r="348" spans="3:3" ht="15.75" customHeight="1" x14ac:dyDescent="0.25">
      <c r="C348" s="60"/>
    </row>
    <row r="349" spans="3:3" ht="15.75" customHeight="1" x14ac:dyDescent="0.25">
      <c r="C349" s="60"/>
    </row>
    <row r="350" spans="3:3" ht="15.75" customHeight="1" x14ac:dyDescent="0.25">
      <c r="C350" s="60"/>
    </row>
    <row r="351" spans="3:3" ht="15.75" customHeight="1" x14ac:dyDescent="0.25">
      <c r="C351" s="60"/>
    </row>
    <row r="352" spans="3:3" ht="15.75" customHeight="1" x14ac:dyDescent="0.25">
      <c r="C352" s="60"/>
    </row>
    <row r="353" spans="3:3" ht="15.75" customHeight="1" x14ac:dyDescent="0.25">
      <c r="C353" s="60"/>
    </row>
    <row r="354" spans="3:3" ht="15.75" customHeight="1" x14ac:dyDescent="0.25">
      <c r="C354" s="60"/>
    </row>
    <row r="355" spans="3:3" ht="15.75" customHeight="1" x14ac:dyDescent="0.25">
      <c r="C355" s="60"/>
    </row>
    <row r="356" spans="3:3" ht="15.75" customHeight="1" x14ac:dyDescent="0.25">
      <c r="C356" s="60"/>
    </row>
    <row r="357" spans="3:3" ht="15.75" customHeight="1" x14ac:dyDescent="0.25">
      <c r="C357" s="60"/>
    </row>
    <row r="358" spans="3:3" ht="15.75" customHeight="1" x14ac:dyDescent="0.25">
      <c r="C358" s="60"/>
    </row>
    <row r="359" spans="3:3" ht="15.75" customHeight="1" x14ac:dyDescent="0.25">
      <c r="C359" s="60"/>
    </row>
    <row r="360" spans="3:3" ht="15.75" customHeight="1" x14ac:dyDescent="0.25">
      <c r="C360" s="60"/>
    </row>
    <row r="361" spans="3:3" ht="15.75" customHeight="1" x14ac:dyDescent="0.25">
      <c r="C361" s="60"/>
    </row>
    <row r="362" spans="3:3" ht="15.75" customHeight="1" x14ac:dyDescent="0.25">
      <c r="C362" s="60"/>
    </row>
    <row r="363" spans="3:3" ht="15.75" customHeight="1" x14ac:dyDescent="0.25">
      <c r="C363" s="60"/>
    </row>
    <row r="364" spans="3:3" ht="15.75" customHeight="1" x14ac:dyDescent="0.25">
      <c r="C364" s="60"/>
    </row>
    <row r="365" spans="3:3" ht="15.75" customHeight="1" x14ac:dyDescent="0.25">
      <c r="C365" s="60"/>
    </row>
    <row r="366" spans="3:3" ht="15.75" customHeight="1" x14ac:dyDescent="0.25">
      <c r="C366" s="60"/>
    </row>
    <row r="367" spans="3:3" ht="15.75" customHeight="1" x14ac:dyDescent="0.25">
      <c r="C367" s="60"/>
    </row>
    <row r="368" spans="3:3" ht="15.75" customHeight="1" x14ac:dyDescent="0.25">
      <c r="C368" s="60"/>
    </row>
    <row r="369" spans="3:3" ht="15.75" customHeight="1" x14ac:dyDescent="0.25">
      <c r="C369" s="60"/>
    </row>
    <row r="370" spans="3:3" ht="15.75" customHeight="1" x14ac:dyDescent="0.25">
      <c r="C370" s="60"/>
    </row>
    <row r="371" spans="3:3" ht="15.75" customHeight="1" x14ac:dyDescent="0.25">
      <c r="C371" s="60"/>
    </row>
    <row r="372" spans="3:3" ht="15.75" customHeight="1" x14ac:dyDescent="0.25">
      <c r="C372" s="60"/>
    </row>
    <row r="373" spans="3:3" ht="15.75" customHeight="1" x14ac:dyDescent="0.25">
      <c r="C373" s="60"/>
    </row>
    <row r="374" spans="3:3" ht="15.75" customHeight="1" x14ac:dyDescent="0.25">
      <c r="C374" s="60"/>
    </row>
    <row r="375" spans="3:3" ht="15.75" customHeight="1" x14ac:dyDescent="0.25">
      <c r="C375" s="60"/>
    </row>
    <row r="376" spans="3:3" ht="15.75" customHeight="1" x14ac:dyDescent="0.25">
      <c r="C376" s="60"/>
    </row>
    <row r="377" spans="3:3" ht="15.75" customHeight="1" x14ac:dyDescent="0.25">
      <c r="C377" s="60"/>
    </row>
    <row r="378" spans="3:3" ht="15.75" customHeight="1" x14ac:dyDescent="0.25">
      <c r="C378" s="60"/>
    </row>
    <row r="379" spans="3:3" ht="15.75" customHeight="1" x14ac:dyDescent="0.25">
      <c r="C379" s="60"/>
    </row>
    <row r="380" spans="3:3" ht="15.75" customHeight="1" x14ac:dyDescent="0.25">
      <c r="C380" s="60"/>
    </row>
    <row r="381" spans="3:3" ht="15.75" customHeight="1" x14ac:dyDescent="0.25">
      <c r="C381" s="60"/>
    </row>
    <row r="382" spans="3:3" ht="15.75" customHeight="1" x14ac:dyDescent="0.25">
      <c r="C382" s="60"/>
    </row>
    <row r="383" spans="3:3" ht="15.75" customHeight="1" x14ac:dyDescent="0.25">
      <c r="C383" s="60"/>
    </row>
    <row r="384" spans="3:3" ht="15.75" customHeight="1" x14ac:dyDescent="0.25">
      <c r="C384" s="60"/>
    </row>
    <row r="385" spans="3:3" ht="15.75" customHeight="1" x14ac:dyDescent="0.25">
      <c r="C385" s="60"/>
    </row>
    <row r="386" spans="3:3" ht="15.75" customHeight="1" x14ac:dyDescent="0.25">
      <c r="C386" s="60"/>
    </row>
    <row r="387" spans="3:3" ht="15.75" customHeight="1" x14ac:dyDescent="0.25">
      <c r="C387" s="60"/>
    </row>
    <row r="388" spans="3:3" ht="15.75" customHeight="1" x14ac:dyDescent="0.25">
      <c r="C388" s="60"/>
    </row>
    <row r="389" spans="3:3" ht="15.75" customHeight="1" x14ac:dyDescent="0.25">
      <c r="C389" s="60"/>
    </row>
    <row r="390" spans="3:3" ht="15.75" customHeight="1" x14ac:dyDescent="0.25">
      <c r="C390" s="60"/>
    </row>
    <row r="391" spans="3:3" ht="15.75" customHeight="1" x14ac:dyDescent="0.25">
      <c r="C391" s="60"/>
    </row>
    <row r="392" spans="3:3" ht="15.75" customHeight="1" x14ac:dyDescent="0.25">
      <c r="C392" s="60"/>
    </row>
    <row r="393" spans="3:3" ht="15.75" customHeight="1" x14ac:dyDescent="0.25">
      <c r="C393" s="60"/>
    </row>
    <row r="394" spans="3:3" ht="15.75" customHeight="1" x14ac:dyDescent="0.25">
      <c r="C394" s="60"/>
    </row>
    <row r="395" spans="3:3" ht="15.75" customHeight="1" x14ac:dyDescent="0.25">
      <c r="C395" s="60"/>
    </row>
    <row r="396" spans="3:3" ht="15.75" customHeight="1" x14ac:dyDescent="0.25">
      <c r="C396" s="60"/>
    </row>
    <row r="397" spans="3:3" ht="15.75" customHeight="1" x14ac:dyDescent="0.25">
      <c r="C397" s="60"/>
    </row>
    <row r="398" spans="3:3" ht="15.75" customHeight="1" x14ac:dyDescent="0.25">
      <c r="C398" s="60"/>
    </row>
    <row r="399" spans="3:3" ht="15.75" customHeight="1" x14ac:dyDescent="0.25">
      <c r="C399" s="60"/>
    </row>
    <row r="400" spans="3:3" ht="15.75" customHeight="1" x14ac:dyDescent="0.25">
      <c r="C400" s="60"/>
    </row>
    <row r="401" spans="3:3" ht="15.75" customHeight="1" x14ac:dyDescent="0.25">
      <c r="C401" s="60"/>
    </row>
    <row r="402" spans="3:3" ht="15.75" customHeight="1" x14ac:dyDescent="0.25">
      <c r="C402" s="60"/>
    </row>
    <row r="403" spans="3:3" ht="15.75" customHeight="1" x14ac:dyDescent="0.25">
      <c r="C403" s="60"/>
    </row>
    <row r="404" spans="3:3" ht="15.75" customHeight="1" x14ac:dyDescent="0.25">
      <c r="C404" s="60"/>
    </row>
    <row r="405" spans="3:3" ht="15.75" customHeight="1" x14ac:dyDescent="0.25">
      <c r="C405" s="60"/>
    </row>
    <row r="406" spans="3:3" ht="15.75" customHeight="1" x14ac:dyDescent="0.25">
      <c r="C406" s="60"/>
    </row>
    <row r="407" spans="3:3" ht="15.75" customHeight="1" x14ac:dyDescent="0.25">
      <c r="C407" s="60"/>
    </row>
    <row r="408" spans="3:3" ht="15.75" customHeight="1" x14ac:dyDescent="0.25">
      <c r="C408" s="60"/>
    </row>
    <row r="409" spans="3:3" ht="15.75" customHeight="1" x14ac:dyDescent="0.25">
      <c r="C409" s="60"/>
    </row>
    <row r="410" spans="3:3" ht="15.75" customHeight="1" x14ac:dyDescent="0.25">
      <c r="C410" s="60"/>
    </row>
    <row r="411" spans="3:3" ht="15.75" customHeight="1" x14ac:dyDescent="0.25">
      <c r="C411" s="60"/>
    </row>
    <row r="412" spans="3:3" ht="15.75" customHeight="1" x14ac:dyDescent="0.25">
      <c r="C412" s="60"/>
    </row>
    <row r="413" spans="3:3" ht="15.75" customHeight="1" x14ac:dyDescent="0.25">
      <c r="C413" s="60"/>
    </row>
    <row r="414" spans="3:3" ht="15.75" customHeight="1" x14ac:dyDescent="0.25">
      <c r="C414" s="60"/>
    </row>
    <row r="415" spans="3:3" ht="15.75" customHeight="1" x14ac:dyDescent="0.25">
      <c r="C415" s="60"/>
    </row>
    <row r="416" spans="3:3" ht="15.75" customHeight="1" x14ac:dyDescent="0.25">
      <c r="C416" s="60"/>
    </row>
    <row r="417" spans="3:3" ht="15.75" customHeight="1" x14ac:dyDescent="0.25">
      <c r="C417" s="60"/>
    </row>
    <row r="418" spans="3:3" ht="15.75" customHeight="1" x14ac:dyDescent="0.25">
      <c r="C418" s="60"/>
    </row>
    <row r="419" spans="3:3" ht="15.75" customHeight="1" x14ac:dyDescent="0.25">
      <c r="C419" s="60"/>
    </row>
    <row r="420" spans="3:3" ht="15.75" customHeight="1" x14ac:dyDescent="0.25">
      <c r="C420" s="60"/>
    </row>
    <row r="421" spans="3:3" ht="15.75" customHeight="1" x14ac:dyDescent="0.25">
      <c r="C421" s="60"/>
    </row>
    <row r="422" spans="3:3" ht="15.75" customHeight="1" x14ac:dyDescent="0.25">
      <c r="C422" s="60"/>
    </row>
    <row r="423" spans="3:3" ht="15.75" customHeight="1" x14ac:dyDescent="0.25">
      <c r="C423" s="60"/>
    </row>
    <row r="424" spans="3:3" ht="15.75" customHeight="1" x14ac:dyDescent="0.25">
      <c r="C424" s="60"/>
    </row>
    <row r="425" spans="3:3" ht="15.75" customHeight="1" x14ac:dyDescent="0.25">
      <c r="C425" s="60"/>
    </row>
    <row r="426" spans="3:3" ht="15.75" customHeight="1" x14ac:dyDescent="0.25">
      <c r="C426" s="60"/>
    </row>
    <row r="427" spans="3:3" ht="15.75" customHeight="1" x14ac:dyDescent="0.25">
      <c r="C427" s="60"/>
    </row>
    <row r="428" spans="3:3" ht="15.75" customHeight="1" x14ac:dyDescent="0.25">
      <c r="C428" s="60"/>
    </row>
    <row r="429" spans="3:3" ht="15.75" customHeight="1" x14ac:dyDescent="0.25">
      <c r="C429" s="60"/>
    </row>
    <row r="430" spans="3:3" ht="15.75" customHeight="1" x14ac:dyDescent="0.25">
      <c r="C430" s="60"/>
    </row>
    <row r="431" spans="3:3" ht="15.75" customHeight="1" x14ac:dyDescent="0.25">
      <c r="C431" s="60"/>
    </row>
    <row r="432" spans="3:3" ht="15.75" customHeight="1" x14ac:dyDescent="0.25">
      <c r="C432" s="60"/>
    </row>
    <row r="433" spans="3:3" ht="15.75" customHeight="1" x14ac:dyDescent="0.25">
      <c r="C433" s="60"/>
    </row>
    <row r="434" spans="3:3" ht="15.75" customHeight="1" x14ac:dyDescent="0.25">
      <c r="C434" s="60"/>
    </row>
    <row r="435" spans="3:3" ht="15.75" customHeight="1" x14ac:dyDescent="0.25">
      <c r="C435" s="60"/>
    </row>
    <row r="436" spans="3:3" ht="15.75" customHeight="1" x14ac:dyDescent="0.25">
      <c r="C436" s="60"/>
    </row>
    <row r="437" spans="3:3" ht="15.75" customHeight="1" x14ac:dyDescent="0.25">
      <c r="C437" s="60"/>
    </row>
    <row r="438" spans="3:3" ht="15.75" customHeight="1" x14ac:dyDescent="0.25">
      <c r="C438" s="60"/>
    </row>
    <row r="439" spans="3:3" ht="15.75" customHeight="1" x14ac:dyDescent="0.25">
      <c r="C439" s="60"/>
    </row>
    <row r="440" spans="3:3" ht="15.75" customHeight="1" x14ac:dyDescent="0.25">
      <c r="C440" s="60"/>
    </row>
    <row r="441" spans="3:3" ht="15.75" customHeight="1" x14ac:dyDescent="0.25">
      <c r="C441" s="60"/>
    </row>
    <row r="442" spans="3:3" ht="15.75" customHeight="1" x14ac:dyDescent="0.25">
      <c r="C442" s="60"/>
    </row>
    <row r="443" spans="3:3" ht="15.75" customHeight="1" x14ac:dyDescent="0.25">
      <c r="C443" s="60"/>
    </row>
    <row r="444" spans="3:3" ht="15.75" customHeight="1" x14ac:dyDescent="0.25">
      <c r="C444" s="60"/>
    </row>
    <row r="445" spans="3:3" ht="15.75" customHeight="1" x14ac:dyDescent="0.25">
      <c r="C445" s="60"/>
    </row>
    <row r="446" spans="3:3" ht="15.75" customHeight="1" x14ac:dyDescent="0.25">
      <c r="C446" s="60"/>
    </row>
    <row r="447" spans="3:3" ht="15.75" customHeight="1" x14ac:dyDescent="0.25">
      <c r="C447" s="60"/>
    </row>
    <row r="448" spans="3:3" ht="15.75" customHeight="1" x14ac:dyDescent="0.25">
      <c r="C448" s="60"/>
    </row>
    <row r="449" spans="3:3" ht="15.75" customHeight="1" x14ac:dyDescent="0.25">
      <c r="C449" s="60"/>
    </row>
    <row r="450" spans="3:3" ht="15.75" customHeight="1" x14ac:dyDescent="0.25">
      <c r="C450" s="60"/>
    </row>
    <row r="451" spans="3:3" ht="15.75" customHeight="1" x14ac:dyDescent="0.25">
      <c r="C451" s="60"/>
    </row>
    <row r="452" spans="3:3" ht="15.75" customHeight="1" x14ac:dyDescent="0.25">
      <c r="C452" s="60"/>
    </row>
    <row r="453" spans="3:3" ht="15.75" customHeight="1" x14ac:dyDescent="0.25">
      <c r="C453" s="60"/>
    </row>
    <row r="454" spans="3:3" ht="15.75" customHeight="1" x14ac:dyDescent="0.25">
      <c r="C454" s="60"/>
    </row>
    <row r="455" spans="3:3" ht="15.75" customHeight="1" x14ac:dyDescent="0.25">
      <c r="C455" s="60"/>
    </row>
    <row r="456" spans="3:3" ht="15.75" customHeight="1" x14ac:dyDescent="0.25">
      <c r="C456" s="60"/>
    </row>
    <row r="457" spans="3:3" ht="15.75" customHeight="1" x14ac:dyDescent="0.25">
      <c r="C457" s="60"/>
    </row>
    <row r="458" spans="3:3" ht="15.75" customHeight="1" x14ac:dyDescent="0.25">
      <c r="C458" s="60"/>
    </row>
    <row r="459" spans="3:3" ht="15.75" customHeight="1" x14ac:dyDescent="0.25">
      <c r="C459" s="60"/>
    </row>
    <row r="460" spans="3:3" ht="15.75" customHeight="1" x14ac:dyDescent="0.25">
      <c r="C460" s="60"/>
    </row>
    <row r="461" spans="3:3" ht="15.75" customHeight="1" x14ac:dyDescent="0.25">
      <c r="C461" s="60"/>
    </row>
    <row r="462" spans="3:3" ht="15.75" customHeight="1" x14ac:dyDescent="0.25">
      <c r="C462" s="60"/>
    </row>
    <row r="463" spans="3:3" ht="15.75" customHeight="1" x14ac:dyDescent="0.25">
      <c r="C463" s="60"/>
    </row>
    <row r="464" spans="3:3" ht="15.75" customHeight="1" x14ac:dyDescent="0.25">
      <c r="C464" s="60"/>
    </row>
    <row r="465" spans="3:3" ht="15.75" customHeight="1" x14ac:dyDescent="0.25">
      <c r="C465" s="60"/>
    </row>
    <row r="466" spans="3:3" ht="15.75" customHeight="1" x14ac:dyDescent="0.25">
      <c r="C466" s="60"/>
    </row>
    <row r="467" spans="3:3" ht="15.75" customHeight="1" x14ac:dyDescent="0.25">
      <c r="C467" s="60"/>
    </row>
    <row r="468" spans="3:3" ht="15.75" customHeight="1" x14ac:dyDescent="0.25">
      <c r="C468" s="60"/>
    </row>
    <row r="469" spans="3:3" ht="15.75" customHeight="1" x14ac:dyDescent="0.25">
      <c r="C469" s="60"/>
    </row>
    <row r="470" spans="3:3" ht="15.75" customHeight="1" x14ac:dyDescent="0.25">
      <c r="C470" s="60"/>
    </row>
    <row r="471" spans="3:3" ht="15.75" customHeight="1" x14ac:dyDescent="0.25">
      <c r="C471" s="60"/>
    </row>
    <row r="472" spans="3:3" ht="15.75" customHeight="1" x14ac:dyDescent="0.25">
      <c r="C472" s="60"/>
    </row>
    <row r="473" spans="3:3" ht="15.75" customHeight="1" x14ac:dyDescent="0.25">
      <c r="C473" s="60"/>
    </row>
    <row r="474" spans="3:3" ht="15.75" customHeight="1" x14ac:dyDescent="0.25">
      <c r="C474" s="60"/>
    </row>
    <row r="475" spans="3:3" ht="15.75" customHeight="1" x14ac:dyDescent="0.25">
      <c r="C475" s="60"/>
    </row>
    <row r="476" spans="3:3" ht="15.75" customHeight="1" x14ac:dyDescent="0.25">
      <c r="C476" s="60"/>
    </row>
    <row r="477" spans="3:3" ht="15.75" customHeight="1" x14ac:dyDescent="0.25">
      <c r="C477" s="60"/>
    </row>
    <row r="478" spans="3:3" ht="15.75" customHeight="1" x14ac:dyDescent="0.25">
      <c r="C478" s="60"/>
    </row>
    <row r="479" spans="3:3" ht="15.75" customHeight="1" x14ac:dyDescent="0.25">
      <c r="C479" s="60"/>
    </row>
    <row r="480" spans="3:3" ht="15.75" customHeight="1" x14ac:dyDescent="0.25">
      <c r="C480" s="60"/>
    </row>
    <row r="481" spans="3:3" ht="15.75" customHeight="1" x14ac:dyDescent="0.25">
      <c r="C481" s="60"/>
    </row>
    <row r="482" spans="3:3" ht="15.75" customHeight="1" x14ac:dyDescent="0.25">
      <c r="C482" s="60"/>
    </row>
    <row r="483" spans="3:3" ht="15.75" customHeight="1" x14ac:dyDescent="0.25">
      <c r="C483" s="60"/>
    </row>
    <row r="484" spans="3:3" ht="15.75" customHeight="1" x14ac:dyDescent="0.25">
      <c r="C484" s="60"/>
    </row>
    <row r="485" spans="3:3" ht="15.75" customHeight="1" x14ac:dyDescent="0.25">
      <c r="C485" s="60"/>
    </row>
    <row r="486" spans="3:3" ht="15.75" customHeight="1" x14ac:dyDescent="0.25">
      <c r="C486" s="60"/>
    </row>
    <row r="487" spans="3:3" ht="15.75" customHeight="1" x14ac:dyDescent="0.25">
      <c r="C487" s="60"/>
    </row>
    <row r="488" spans="3:3" ht="15.75" customHeight="1" x14ac:dyDescent="0.25">
      <c r="C488" s="60"/>
    </row>
    <row r="489" spans="3:3" ht="15.75" customHeight="1" x14ac:dyDescent="0.25">
      <c r="C489" s="60"/>
    </row>
    <row r="490" spans="3:3" ht="15.75" customHeight="1" x14ac:dyDescent="0.25">
      <c r="C490" s="60"/>
    </row>
    <row r="491" spans="3:3" ht="15.75" customHeight="1" x14ac:dyDescent="0.25">
      <c r="C491" s="60"/>
    </row>
    <row r="492" spans="3:3" ht="15.75" customHeight="1" x14ac:dyDescent="0.25">
      <c r="C492" s="60"/>
    </row>
    <row r="493" spans="3:3" ht="15.75" customHeight="1" x14ac:dyDescent="0.25">
      <c r="C493" s="60"/>
    </row>
    <row r="494" spans="3:3" ht="15.75" customHeight="1" x14ac:dyDescent="0.25">
      <c r="C494" s="60"/>
    </row>
    <row r="495" spans="3:3" ht="15.75" customHeight="1" x14ac:dyDescent="0.25">
      <c r="C495" s="60"/>
    </row>
    <row r="496" spans="3:3" ht="15.75" customHeight="1" x14ac:dyDescent="0.25">
      <c r="C496" s="60"/>
    </row>
    <row r="497" spans="3:3" ht="15.75" customHeight="1" x14ac:dyDescent="0.25">
      <c r="C497" s="60"/>
    </row>
    <row r="498" spans="3:3" ht="15.75" customHeight="1" x14ac:dyDescent="0.25">
      <c r="C498" s="60"/>
    </row>
    <row r="499" spans="3:3" ht="15.75" customHeight="1" x14ac:dyDescent="0.25">
      <c r="C499" s="60"/>
    </row>
    <row r="500" spans="3:3" ht="15.75" customHeight="1" x14ac:dyDescent="0.25">
      <c r="C500" s="60"/>
    </row>
    <row r="501" spans="3:3" ht="15.75" customHeight="1" x14ac:dyDescent="0.25">
      <c r="C501" s="60"/>
    </row>
    <row r="502" spans="3:3" ht="15.75" customHeight="1" x14ac:dyDescent="0.25">
      <c r="C502" s="60"/>
    </row>
    <row r="503" spans="3:3" ht="15.75" customHeight="1" x14ac:dyDescent="0.25">
      <c r="C503" s="60"/>
    </row>
    <row r="504" spans="3:3" ht="15.75" customHeight="1" x14ac:dyDescent="0.25">
      <c r="C504" s="60"/>
    </row>
    <row r="505" spans="3:3" ht="15.75" customHeight="1" x14ac:dyDescent="0.25">
      <c r="C505" s="60"/>
    </row>
    <row r="506" spans="3:3" ht="15.75" customHeight="1" x14ac:dyDescent="0.25">
      <c r="C506" s="60"/>
    </row>
    <row r="507" spans="3:3" ht="15.75" customHeight="1" x14ac:dyDescent="0.25">
      <c r="C507" s="60"/>
    </row>
    <row r="508" spans="3:3" ht="15.75" customHeight="1" x14ac:dyDescent="0.25">
      <c r="C508" s="60"/>
    </row>
    <row r="509" spans="3:3" ht="15.75" customHeight="1" x14ac:dyDescent="0.25">
      <c r="C509" s="60"/>
    </row>
    <row r="510" spans="3:3" ht="15.75" customHeight="1" x14ac:dyDescent="0.25">
      <c r="C510" s="60"/>
    </row>
    <row r="511" spans="3:3" ht="15.75" customHeight="1" x14ac:dyDescent="0.25">
      <c r="C511" s="60"/>
    </row>
    <row r="512" spans="3:3" ht="15.75" customHeight="1" x14ac:dyDescent="0.25">
      <c r="C512" s="60"/>
    </row>
    <row r="513" spans="3:3" ht="15.75" customHeight="1" x14ac:dyDescent="0.25">
      <c r="C513" s="60"/>
    </row>
    <row r="514" spans="3:3" ht="15.75" customHeight="1" x14ac:dyDescent="0.25">
      <c r="C514" s="60"/>
    </row>
    <row r="515" spans="3:3" ht="15.75" customHeight="1" x14ac:dyDescent="0.25">
      <c r="C515" s="60"/>
    </row>
    <row r="516" spans="3:3" ht="15.75" customHeight="1" x14ac:dyDescent="0.25">
      <c r="C516" s="60"/>
    </row>
    <row r="517" spans="3:3" ht="15.75" customHeight="1" x14ac:dyDescent="0.25">
      <c r="C517" s="60"/>
    </row>
    <row r="518" spans="3:3" ht="15.75" customHeight="1" x14ac:dyDescent="0.25">
      <c r="C518" s="60"/>
    </row>
    <row r="519" spans="3:3" ht="15.75" customHeight="1" x14ac:dyDescent="0.25">
      <c r="C519" s="60"/>
    </row>
    <row r="520" spans="3:3" ht="15.75" customHeight="1" x14ac:dyDescent="0.25">
      <c r="C520" s="60"/>
    </row>
    <row r="521" spans="3:3" ht="15.75" customHeight="1" x14ac:dyDescent="0.25">
      <c r="C521" s="60"/>
    </row>
    <row r="522" spans="3:3" ht="15.75" customHeight="1" x14ac:dyDescent="0.25">
      <c r="C522" s="60"/>
    </row>
    <row r="523" spans="3:3" ht="15.75" customHeight="1" x14ac:dyDescent="0.25">
      <c r="C523" s="60"/>
    </row>
    <row r="524" spans="3:3" ht="15.75" customHeight="1" x14ac:dyDescent="0.25">
      <c r="C524" s="60"/>
    </row>
    <row r="525" spans="3:3" ht="15.75" customHeight="1" x14ac:dyDescent="0.25">
      <c r="C525" s="60"/>
    </row>
    <row r="526" spans="3:3" ht="15.75" customHeight="1" x14ac:dyDescent="0.25">
      <c r="C526" s="60"/>
    </row>
    <row r="527" spans="3:3" ht="15.75" customHeight="1" x14ac:dyDescent="0.25">
      <c r="C527" s="60"/>
    </row>
    <row r="528" spans="3:3" ht="15.75" customHeight="1" x14ac:dyDescent="0.25">
      <c r="C528" s="60"/>
    </row>
    <row r="529" spans="3:3" ht="15.75" customHeight="1" x14ac:dyDescent="0.25">
      <c r="C529" s="60"/>
    </row>
    <row r="530" spans="3:3" ht="15.75" customHeight="1" x14ac:dyDescent="0.25">
      <c r="C530" s="60"/>
    </row>
    <row r="531" spans="3:3" ht="15.75" customHeight="1" x14ac:dyDescent="0.25">
      <c r="C531" s="60"/>
    </row>
    <row r="532" spans="3:3" ht="15.75" customHeight="1" x14ac:dyDescent="0.25">
      <c r="C532" s="60"/>
    </row>
    <row r="533" spans="3:3" ht="15.75" customHeight="1" x14ac:dyDescent="0.25">
      <c r="C533" s="60"/>
    </row>
    <row r="534" spans="3:3" ht="15.75" customHeight="1" x14ac:dyDescent="0.25">
      <c r="C534" s="60"/>
    </row>
    <row r="535" spans="3:3" ht="15.75" customHeight="1" x14ac:dyDescent="0.25">
      <c r="C535" s="60"/>
    </row>
    <row r="536" spans="3:3" ht="15.75" customHeight="1" x14ac:dyDescent="0.25">
      <c r="C536" s="60"/>
    </row>
    <row r="537" spans="3:3" ht="15.75" customHeight="1" x14ac:dyDescent="0.25">
      <c r="C537" s="60"/>
    </row>
    <row r="538" spans="3:3" ht="15.75" customHeight="1" x14ac:dyDescent="0.25">
      <c r="C538" s="60"/>
    </row>
    <row r="539" spans="3:3" ht="15.75" customHeight="1" x14ac:dyDescent="0.25">
      <c r="C539" s="60"/>
    </row>
    <row r="540" spans="3:3" ht="15.75" customHeight="1" x14ac:dyDescent="0.25">
      <c r="C540" s="60"/>
    </row>
    <row r="541" spans="3:3" ht="15.75" customHeight="1" x14ac:dyDescent="0.25">
      <c r="C541" s="60"/>
    </row>
    <row r="542" spans="3:3" ht="15.75" customHeight="1" x14ac:dyDescent="0.25">
      <c r="C542" s="60"/>
    </row>
    <row r="543" spans="3:3" ht="15.75" customHeight="1" x14ac:dyDescent="0.25">
      <c r="C543" s="60"/>
    </row>
    <row r="544" spans="3:3" ht="15.75" customHeight="1" x14ac:dyDescent="0.25">
      <c r="C544" s="60"/>
    </row>
    <row r="545" spans="3:3" ht="15.75" customHeight="1" x14ac:dyDescent="0.25">
      <c r="C545" s="60"/>
    </row>
    <row r="546" spans="3:3" ht="15.75" customHeight="1" x14ac:dyDescent="0.25">
      <c r="C546" s="60"/>
    </row>
    <row r="547" spans="3:3" ht="15.75" customHeight="1" x14ac:dyDescent="0.25">
      <c r="C547" s="60"/>
    </row>
    <row r="548" spans="3:3" ht="15.75" customHeight="1" x14ac:dyDescent="0.25">
      <c r="C548" s="60"/>
    </row>
    <row r="549" spans="3:3" ht="15.75" customHeight="1" x14ac:dyDescent="0.25">
      <c r="C549" s="60"/>
    </row>
    <row r="550" spans="3:3" ht="15.75" customHeight="1" x14ac:dyDescent="0.25">
      <c r="C550" s="60"/>
    </row>
    <row r="551" spans="3:3" ht="15.75" customHeight="1" x14ac:dyDescent="0.25">
      <c r="C551" s="60"/>
    </row>
    <row r="552" spans="3:3" ht="15.75" customHeight="1" x14ac:dyDescent="0.25">
      <c r="C552" s="60"/>
    </row>
    <row r="553" spans="3:3" ht="15.75" customHeight="1" x14ac:dyDescent="0.25">
      <c r="C553" s="60"/>
    </row>
    <row r="554" spans="3:3" ht="15.75" customHeight="1" x14ac:dyDescent="0.25">
      <c r="C554" s="60"/>
    </row>
    <row r="555" spans="3:3" ht="15.75" customHeight="1" x14ac:dyDescent="0.25">
      <c r="C555" s="60"/>
    </row>
    <row r="556" spans="3:3" ht="15.75" customHeight="1" x14ac:dyDescent="0.25">
      <c r="C556" s="60"/>
    </row>
    <row r="557" spans="3:3" ht="15.75" customHeight="1" x14ac:dyDescent="0.25">
      <c r="C557" s="60"/>
    </row>
    <row r="558" spans="3:3" ht="15.75" customHeight="1" x14ac:dyDescent="0.25">
      <c r="C558" s="60"/>
    </row>
    <row r="559" spans="3:3" ht="15.75" customHeight="1" x14ac:dyDescent="0.25">
      <c r="C559" s="60"/>
    </row>
    <row r="560" spans="3:3" ht="15.75" customHeight="1" x14ac:dyDescent="0.25">
      <c r="C560" s="60"/>
    </row>
    <row r="561" spans="3:3" ht="15.75" customHeight="1" x14ac:dyDescent="0.25">
      <c r="C561" s="60"/>
    </row>
    <row r="562" spans="3:3" ht="15.75" customHeight="1" x14ac:dyDescent="0.25">
      <c r="C562" s="60"/>
    </row>
    <row r="563" spans="3:3" ht="15.75" customHeight="1" x14ac:dyDescent="0.25">
      <c r="C563" s="60"/>
    </row>
    <row r="564" spans="3:3" ht="15.75" customHeight="1" x14ac:dyDescent="0.25">
      <c r="C564" s="60"/>
    </row>
    <row r="565" spans="3:3" ht="15.75" customHeight="1" x14ac:dyDescent="0.25">
      <c r="C565" s="60"/>
    </row>
    <row r="566" spans="3:3" ht="15.75" customHeight="1" x14ac:dyDescent="0.25">
      <c r="C566" s="60"/>
    </row>
    <row r="567" spans="3:3" ht="15.75" customHeight="1" x14ac:dyDescent="0.25">
      <c r="C567" s="60"/>
    </row>
    <row r="568" spans="3:3" ht="15.75" customHeight="1" x14ac:dyDescent="0.25">
      <c r="C568" s="60"/>
    </row>
    <row r="569" spans="3:3" ht="15.75" customHeight="1" x14ac:dyDescent="0.25">
      <c r="C569" s="60"/>
    </row>
    <row r="570" spans="3:3" ht="15.75" customHeight="1" x14ac:dyDescent="0.25">
      <c r="C570" s="60"/>
    </row>
    <row r="571" spans="3:3" ht="15.75" customHeight="1" x14ac:dyDescent="0.25">
      <c r="C571" s="60"/>
    </row>
    <row r="572" spans="3:3" ht="15.75" customHeight="1" x14ac:dyDescent="0.25">
      <c r="C572" s="60"/>
    </row>
    <row r="573" spans="3:3" ht="15.75" customHeight="1" x14ac:dyDescent="0.25">
      <c r="C573" s="60"/>
    </row>
    <row r="574" spans="3:3" ht="15.75" customHeight="1" x14ac:dyDescent="0.25">
      <c r="C574" s="60"/>
    </row>
    <row r="575" spans="3:3" ht="15.75" customHeight="1" x14ac:dyDescent="0.25">
      <c r="C575" s="60"/>
    </row>
    <row r="576" spans="3:3" ht="15.75" customHeight="1" x14ac:dyDescent="0.25">
      <c r="C576" s="60"/>
    </row>
    <row r="577" spans="3:3" ht="15.75" customHeight="1" x14ac:dyDescent="0.25">
      <c r="C577" s="60"/>
    </row>
    <row r="578" spans="3:3" ht="15.75" customHeight="1" x14ac:dyDescent="0.25">
      <c r="C578" s="60"/>
    </row>
    <row r="579" spans="3:3" ht="15.75" customHeight="1" x14ac:dyDescent="0.25">
      <c r="C579" s="60"/>
    </row>
    <row r="580" spans="3:3" ht="15.75" customHeight="1" x14ac:dyDescent="0.25">
      <c r="C580" s="60"/>
    </row>
    <row r="581" spans="3:3" ht="15.75" customHeight="1" x14ac:dyDescent="0.25">
      <c r="C581" s="60"/>
    </row>
    <row r="582" spans="3:3" ht="15.75" customHeight="1" x14ac:dyDescent="0.25">
      <c r="C582" s="60"/>
    </row>
    <row r="583" spans="3:3" ht="15.75" customHeight="1" x14ac:dyDescent="0.25">
      <c r="C583" s="60"/>
    </row>
    <row r="584" spans="3:3" ht="15.75" customHeight="1" x14ac:dyDescent="0.25">
      <c r="C584" s="60"/>
    </row>
    <row r="585" spans="3:3" ht="15.75" customHeight="1" x14ac:dyDescent="0.25">
      <c r="C585" s="60"/>
    </row>
    <row r="586" spans="3:3" ht="15.75" customHeight="1" x14ac:dyDescent="0.25">
      <c r="C586" s="60"/>
    </row>
    <row r="587" spans="3:3" ht="15.75" customHeight="1" x14ac:dyDescent="0.25">
      <c r="C587" s="60"/>
    </row>
    <row r="588" spans="3:3" ht="15.75" customHeight="1" x14ac:dyDescent="0.25">
      <c r="C588" s="60"/>
    </row>
    <row r="589" spans="3:3" ht="15.75" customHeight="1" x14ac:dyDescent="0.25">
      <c r="C589" s="60"/>
    </row>
    <row r="590" spans="3:3" ht="15.75" customHeight="1" x14ac:dyDescent="0.25">
      <c r="C590" s="60"/>
    </row>
    <row r="591" spans="3:3" ht="15.75" customHeight="1" x14ac:dyDescent="0.25">
      <c r="C591" s="60"/>
    </row>
    <row r="592" spans="3:3" ht="15.75" customHeight="1" x14ac:dyDescent="0.25">
      <c r="C592" s="60"/>
    </row>
    <row r="593" spans="3:3" ht="15.75" customHeight="1" x14ac:dyDescent="0.25">
      <c r="C593" s="60"/>
    </row>
    <row r="594" spans="3:3" ht="15.75" customHeight="1" x14ac:dyDescent="0.25">
      <c r="C594" s="60"/>
    </row>
    <row r="595" spans="3:3" ht="15.75" customHeight="1" x14ac:dyDescent="0.25">
      <c r="C595" s="60"/>
    </row>
    <row r="596" spans="3:3" ht="15.75" customHeight="1" x14ac:dyDescent="0.25">
      <c r="C596" s="60"/>
    </row>
    <row r="597" spans="3:3" ht="15.75" customHeight="1" x14ac:dyDescent="0.25">
      <c r="C597" s="60"/>
    </row>
    <row r="598" spans="3:3" ht="15.75" customHeight="1" x14ac:dyDescent="0.25">
      <c r="C598" s="60"/>
    </row>
    <row r="599" spans="3:3" ht="15.75" customHeight="1" x14ac:dyDescent="0.25">
      <c r="C599" s="60"/>
    </row>
    <row r="600" spans="3:3" ht="15.75" customHeight="1" x14ac:dyDescent="0.25">
      <c r="C600" s="60"/>
    </row>
    <row r="601" spans="3:3" ht="15.75" customHeight="1" x14ac:dyDescent="0.25">
      <c r="C601" s="60"/>
    </row>
    <row r="602" spans="3:3" ht="15.75" customHeight="1" x14ac:dyDescent="0.25">
      <c r="C602" s="60"/>
    </row>
    <row r="603" spans="3:3" ht="15.75" customHeight="1" x14ac:dyDescent="0.25">
      <c r="C603" s="60"/>
    </row>
    <row r="604" spans="3:3" ht="15.75" customHeight="1" x14ac:dyDescent="0.25">
      <c r="C604" s="60"/>
    </row>
    <row r="605" spans="3:3" ht="15.75" customHeight="1" x14ac:dyDescent="0.25">
      <c r="C605" s="60"/>
    </row>
    <row r="606" spans="3:3" ht="15.75" customHeight="1" x14ac:dyDescent="0.25">
      <c r="C606" s="60"/>
    </row>
    <row r="607" spans="3:3" ht="15.75" customHeight="1" x14ac:dyDescent="0.25">
      <c r="C607" s="60"/>
    </row>
    <row r="608" spans="3:3" ht="15.75" customHeight="1" x14ac:dyDescent="0.25">
      <c r="C608" s="60"/>
    </row>
    <row r="609" spans="3:3" ht="15.75" customHeight="1" x14ac:dyDescent="0.25">
      <c r="C609" s="60"/>
    </row>
    <row r="610" spans="3:3" ht="15.75" customHeight="1" x14ac:dyDescent="0.25">
      <c r="C610" s="60"/>
    </row>
    <row r="611" spans="3:3" ht="15.75" customHeight="1" x14ac:dyDescent="0.25">
      <c r="C611" s="60"/>
    </row>
    <row r="612" spans="3:3" ht="15.75" customHeight="1" x14ac:dyDescent="0.25">
      <c r="C612" s="60"/>
    </row>
    <row r="613" spans="3:3" ht="15.75" customHeight="1" x14ac:dyDescent="0.25">
      <c r="C613" s="60"/>
    </row>
    <row r="614" spans="3:3" ht="15.75" customHeight="1" x14ac:dyDescent="0.25">
      <c r="C614" s="60"/>
    </row>
    <row r="615" spans="3:3" ht="15.75" customHeight="1" x14ac:dyDescent="0.25">
      <c r="C615" s="60"/>
    </row>
    <row r="616" spans="3:3" ht="15.75" customHeight="1" x14ac:dyDescent="0.25">
      <c r="C616" s="60"/>
    </row>
    <row r="617" spans="3:3" ht="15.75" customHeight="1" x14ac:dyDescent="0.25">
      <c r="C617" s="60"/>
    </row>
    <row r="618" spans="3:3" ht="15.75" customHeight="1" x14ac:dyDescent="0.25">
      <c r="C618" s="60"/>
    </row>
    <row r="619" spans="3:3" ht="15.75" customHeight="1" x14ac:dyDescent="0.25">
      <c r="C619" s="60"/>
    </row>
    <row r="620" spans="3:3" ht="15.75" customHeight="1" x14ac:dyDescent="0.25">
      <c r="C620" s="60"/>
    </row>
    <row r="621" spans="3:3" ht="15.75" customHeight="1" x14ac:dyDescent="0.25">
      <c r="C621" s="60"/>
    </row>
    <row r="622" spans="3:3" ht="15.75" customHeight="1" x14ac:dyDescent="0.25">
      <c r="C622" s="60"/>
    </row>
    <row r="623" spans="3:3" ht="15.75" customHeight="1" x14ac:dyDescent="0.25">
      <c r="C623" s="60"/>
    </row>
    <row r="624" spans="3:3" ht="15.75" customHeight="1" x14ac:dyDescent="0.25">
      <c r="C624" s="60"/>
    </row>
    <row r="625" spans="3:3" ht="15.75" customHeight="1" x14ac:dyDescent="0.25">
      <c r="C625" s="60"/>
    </row>
    <row r="626" spans="3:3" ht="15.75" customHeight="1" x14ac:dyDescent="0.25">
      <c r="C626" s="60"/>
    </row>
    <row r="627" spans="3:3" ht="15.75" customHeight="1" x14ac:dyDescent="0.25">
      <c r="C627" s="60"/>
    </row>
    <row r="628" spans="3:3" ht="15.75" customHeight="1" x14ac:dyDescent="0.25">
      <c r="C628" s="60"/>
    </row>
    <row r="629" spans="3:3" ht="15.75" customHeight="1" x14ac:dyDescent="0.25">
      <c r="C629" s="60"/>
    </row>
    <row r="630" spans="3:3" ht="15.75" customHeight="1" x14ac:dyDescent="0.25">
      <c r="C630" s="60"/>
    </row>
    <row r="631" spans="3:3" ht="15.75" customHeight="1" x14ac:dyDescent="0.25">
      <c r="C631" s="60"/>
    </row>
    <row r="632" spans="3:3" ht="15.75" customHeight="1" x14ac:dyDescent="0.25">
      <c r="C632" s="60"/>
    </row>
    <row r="633" spans="3:3" ht="15.75" customHeight="1" x14ac:dyDescent="0.25">
      <c r="C633" s="60"/>
    </row>
    <row r="634" spans="3:3" ht="15.75" customHeight="1" x14ac:dyDescent="0.25">
      <c r="C634" s="60"/>
    </row>
    <row r="635" spans="3:3" ht="15.75" customHeight="1" x14ac:dyDescent="0.25">
      <c r="C635" s="60"/>
    </row>
    <row r="636" spans="3:3" ht="15.75" customHeight="1" x14ac:dyDescent="0.25">
      <c r="C636" s="60"/>
    </row>
    <row r="637" spans="3:3" ht="15.75" customHeight="1" x14ac:dyDescent="0.25">
      <c r="C637" s="60"/>
    </row>
    <row r="638" spans="3:3" ht="15.75" customHeight="1" x14ac:dyDescent="0.25">
      <c r="C638" s="60"/>
    </row>
    <row r="639" spans="3:3" ht="15.75" customHeight="1" x14ac:dyDescent="0.25">
      <c r="C639" s="60"/>
    </row>
    <row r="640" spans="3:3" ht="15.75" customHeight="1" x14ac:dyDescent="0.25">
      <c r="C640" s="60"/>
    </row>
    <row r="641" spans="3:3" ht="15.75" customHeight="1" x14ac:dyDescent="0.25">
      <c r="C641" s="60"/>
    </row>
    <row r="642" spans="3:3" ht="15.75" customHeight="1" x14ac:dyDescent="0.25">
      <c r="C642" s="60"/>
    </row>
    <row r="643" spans="3:3" ht="15.75" customHeight="1" x14ac:dyDescent="0.25">
      <c r="C643" s="60"/>
    </row>
    <row r="644" spans="3:3" ht="15.75" customHeight="1" x14ac:dyDescent="0.25">
      <c r="C644" s="60"/>
    </row>
    <row r="645" spans="3:3" ht="15.75" customHeight="1" x14ac:dyDescent="0.25">
      <c r="C645" s="60"/>
    </row>
    <row r="646" spans="3:3" ht="15.75" customHeight="1" x14ac:dyDescent="0.25">
      <c r="C646" s="60"/>
    </row>
    <row r="647" spans="3:3" ht="15.75" customHeight="1" x14ac:dyDescent="0.25">
      <c r="C647" s="60"/>
    </row>
    <row r="648" spans="3:3" ht="15.75" customHeight="1" x14ac:dyDescent="0.25">
      <c r="C648" s="60"/>
    </row>
    <row r="649" spans="3:3" ht="15.75" customHeight="1" x14ac:dyDescent="0.25">
      <c r="C649" s="60"/>
    </row>
    <row r="650" spans="3:3" ht="15.75" customHeight="1" x14ac:dyDescent="0.25">
      <c r="C650" s="60"/>
    </row>
    <row r="651" spans="3:3" ht="15.75" customHeight="1" x14ac:dyDescent="0.25">
      <c r="C651" s="60"/>
    </row>
    <row r="652" spans="3:3" ht="15.75" customHeight="1" x14ac:dyDescent="0.25">
      <c r="C652" s="60"/>
    </row>
    <row r="653" spans="3:3" ht="15.75" customHeight="1" x14ac:dyDescent="0.25">
      <c r="C653" s="60"/>
    </row>
    <row r="654" spans="3:3" ht="15.75" customHeight="1" x14ac:dyDescent="0.25">
      <c r="C654" s="60"/>
    </row>
    <row r="655" spans="3:3" ht="15.75" customHeight="1" x14ac:dyDescent="0.25">
      <c r="C655" s="60"/>
    </row>
    <row r="656" spans="3:3" ht="15.75" customHeight="1" x14ac:dyDescent="0.25">
      <c r="C656" s="60"/>
    </row>
    <row r="657" spans="3:3" ht="15.75" customHeight="1" x14ac:dyDescent="0.25">
      <c r="C657" s="60"/>
    </row>
    <row r="658" spans="3:3" ht="15.75" customHeight="1" x14ac:dyDescent="0.25">
      <c r="C658" s="60"/>
    </row>
    <row r="659" spans="3:3" ht="15.75" customHeight="1" x14ac:dyDescent="0.25">
      <c r="C659" s="60"/>
    </row>
    <row r="660" spans="3:3" ht="15.75" customHeight="1" x14ac:dyDescent="0.25">
      <c r="C660" s="60"/>
    </row>
    <row r="661" spans="3:3" ht="15.75" customHeight="1" x14ac:dyDescent="0.25">
      <c r="C661" s="60"/>
    </row>
    <row r="662" spans="3:3" ht="15.75" customHeight="1" x14ac:dyDescent="0.25">
      <c r="C662" s="60"/>
    </row>
    <row r="663" spans="3:3" ht="15.75" customHeight="1" x14ac:dyDescent="0.25">
      <c r="C663" s="60"/>
    </row>
    <row r="664" spans="3:3" ht="15.75" customHeight="1" x14ac:dyDescent="0.25">
      <c r="C664" s="60"/>
    </row>
    <row r="665" spans="3:3" ht="15.75" customHeight="1" x14ac:dyDescent="0.25">
      <c r="C665" s="60"/>
    </row>
    <row r="666" spans="3:3" ht="15.75" customHeight="1" x14ac:dyDescent="0.25">
      <c r="C666" s="60"/>
    </row>
    <row r="667" spans="3:3" ht="15.75" customHeight="1" x14ac:dyDescent="0.25">
      <c r="C667" s="60"/>
    </row>
    <row r="668" spans="3:3" ht="15.75" customHeight="1" x14ac:dyDescent="0.25">
      <c r="C668" s="60"/>
    </row>
    <row r="669" spans="3:3" ht="15.75" customHeight="1" x14ac:dyDescent="0.25">
      <c r="C669" s="60"/>
    </row>
    <row r="670" spans="3:3" ht="15.75" customHeight="1" x14ac:dyDescent="0.25">
      <c r="C670" s="60"/>
    </row>
    <row r="671" spans="3:3" ht="15.75" customHeight="1" x14ac:dyDescent="0.25">
      <c r="C671" s="60"/>
    </row>
    <row r="672" spans="3:3" ht="15.75" customHeight="1" x14ac:dyDescent="0.25">
      <c r="C672" s="60"/>
    </row>
    <row r="673" spans="3:3" ht="15.75" customHeight="1" x14ac:dyDescent="0.25">
      <c r="C673" s="60"/>
    </row>
    <row r="674" spans="3:3" ht="15.75" customHeight="1" x14ac:dyDescent="0.25">
      <c r="C674" s="60"/>
    </row>
    <row r="675" spans="3:3" ht="15.75" customHeight="1" x14ac:dyDescent="0.25">
      <c r="C675" s="60"/>
    </row>
    <row r="676" spans="3:3" ht="15.75" customHeight="1" x14ac:dyDescent="0.25">
      <c r="C676" s="60"/>
    </row>
    <row r="677" spans="3:3" ht="15.75" customHeight="1" x14ac:dyDescent="0.25">
      <c r="C677" s="60"/>
    </row>
    <row r="678" spans="3:3" ht="15.75" customHeight="1" x14ac:dyDescent="0.25">
      <c r="C678" s="60"/>
    </row>
    <row r="679" spans="3:3" ht="15.75" customHeight="1" x14ac:dyDescent="0.25">
      <c r="C679" s="60"/>
    </row>
    <row r="680" spans="3:3" ht="15.75" customHeight="1" x14ac:dyDescent="0.25">
      <c r="C680" s="60"/>
    </row>
    <row r="681" spans="3:3" ht="15.75" customHeight="1" x14ac:dyDescent="0.25">
      <c r="C681" s="60"/>
    </row>
    <row r="682" spans="3:3" ht="15.75" customHeight="1" x14ac:dyDescent="0.25">
      <c r="C682" s="60"/>
    </row>
    <row r="683" spans="3:3" ht="15.75" customHeight="1" x14ac:dyDescent="0.25">
      <c r="C683" s="60"/>
    </row>
    <row r="684" spans="3:3" ht="15.75" customHeight="1" x14ac:dyDescent="0.25">
      <c r="C684" s="60"/>
    </row>
    <row r="685" spans="3:3" ht="15.75" customHeight="1" x14ac:dyDescent="0.25">
      <c r="C685" s="60"/>
    </row>
    <row r="686" spans="3:3" ht="15.75" customHeight="1" x14ac:dyDescent="0.25">
      <c r="C686" s="60"/>
    </row>
    <row r="687" spans="3:3" ht="15.75" customHeight="1" x14ac:dyDescent="0.25">
      <c r="C687" s="60"/>
    </row>
    <row r="688" spans="3:3" ht="15.75" customHeight="1" x14ac:dyDescent="0.25">
      <c r="C688" s="60"/>
    </row>
    <row r="689" spans="3:3" ht="15.75" customHeight="1" x14ac:dyDescent="0.25">
      <c r="C689" s="60"/>
    </row>
    <row r="690" spans="3:3" ht="15.75" customHeight="1" x14ac:dyDescent="0.25">
      <c r="C690" s="60"/>
    </row>
    <row r="691" spans="3:3" ht="15.75" customHeight="1" x14ac:dyDescent="0.25">
      <c r="C691" s="60"/>
    </row>
    <row r="692" spans="3:3" ht="15.75" customHeight="1" x14ac:dyDescent="0.25">
      <c r="C692" s="60"/>
    </row>
    <row r="693" spans="3:3" ht="15.75" customHeight="1" x14ac:dyDescent="0.25">
      <c r="C693" s="60"/>
    </row>
    <row r="694" spans="3:3" ht="15.75" customHeight="1" x14ac:dyDescent="0.25">
      <c r="C694" s="60"/>
    </row>
    <row r="695" spans="3:3" ht="15.75" customHeight="1" x14ac:dyDescent="0.25">
      <c r="C695" s="60"/>
    </row>
    <row r="696" spans="3:3" ht="15.75" customHeight="1" x14ac:dyDescent="0.25">
      <c r="C696" s="60"/>
    </row>
    <row r="697" spans="3:3" ht="15.75" customHeight="1" x14ac:dyDescent="0.25">
      <c r="C697" s="60"/>
    </row>
    <row r="698" spans="3:3" ht="15.75" customHeight="1" x14ac:dyDescent="0.25">
      <c r="C698" s="60"/>
    </row>
    <row r="699" spans="3:3" ht="15.75" customHeight="1" x14ac:dyDescent="0.25">
      <c r="C699" s="60"/>
    </row>
    <row r="700" spans="3:3" ht="15.75" customHeight="1" x14ac:dyDescent="0.25">
      <c r="C700" s="60"/>
    </row>
    <row r="701" spans="3:3" ht="15.75" customHeight="1" x14ac:dyDescent="0.25">
      <c r="C701" s="60"/>
    </row>
    <row r="702" spans="3:3" ht="15.75" customHeight="1" x14ac:dyDescent="0.25">
      <c r="C702" s="60"/>
    </row>
    <row r="703" spans="3:3" ht="15.75" customHeight="1" x14ac:dyDescent="0.25">
      <c r="C703" s="60"/>
    </row>
    <row r="704" spans="3:3" ht="15.75" customHeight="1" x14ac:dyDescent="0.25">
      <c r="C704" s="60"/>
    </row>
    <row r="705" spans="3:3" ht="15.75" customHeight="1" x14ac:dyDescent="0.25">
      <c r="C705" s="60"/>
    </row>
    <row r="706" spans="3:3" ht="15.75" customHeight="1" x14ac:dyDescent="0.25">
      <c r="C706" s="60"/>
    </row>
    <row r="707" spans="3:3" ht="15.75" customHeight="1" x14ac:dyDescent="0.25">
      <c r="C707" s="60"/>
    </row>
    <row r="708" spans="3:3" ht="15.75" customHeight="1" x14ac:dyDescent="0.25">
      <c r="C708" s="60"/>
    </row>
    <row r="709" spans="3:3" ht="15.75" customHeight="1" x14ac:dyDescent="0.25">
      <c r="C709" s="60"/>
    </row>
    <row r="710" spans="3:3" ht="15.75" customHeight="1" x14ac:dyDescent="0.25">
      <c r="C710" s="60"/>
    </row>
    <row r="711" spans="3:3" ht="15.75" customHeight="1" x14ac:dyDescent="0.25">
      <c r="C711" s="60"/>
    </row>
    <row r="712" spans="3:3" ht="15.75" customHeight="1" x14ac:dyDescent="0.25">
      <c r="C712" s="60"/>
    </row>
    <row r="713" spans="3:3" ht="15.75" customHeight="1" x14ac:dyDescent="0.25">
      <c r="C713" s="60"/>
    </row>
    <row r="714" spans="3:3" ht="15.75" customHeight="1" x14ac:dyDescent="0.25">
      <c r="C714" s="60"/>
    </row>
    <row r="715" spans="3:3" ht="15.75" customHeight="1" x14ac:dyDescent="0.25">
      <c r="C715" s="60"/>
    </row>
    <row r="716" spans="3:3" ht="15.75" customHeight="1" x14ac:dyDescent="0.25">
      <c r="C716" s="60"/>
    </row>
    <row r="717" spans="3:3" ht="15.75" customHeight="1" x14ac:dyDescent="0.25">
      <c r="C717" s="60"/>
    </row>
    <row r="718" spans="3:3" ht="15.75" customHeight="1" x14ac:dyDescent="0.25">
      <c r="C718" s="60"/>
    </row>
    <row r="719" spans="3:3" ht="15.75" customHeight="1" x14ac:dyDescent="0.25">
      <c r="C719" s="60"/>
    </row>
    <row r="720" spans="3:3" ht="15.75" customHeight="1" x14ac:dyDescent="0.25">
      <c r="C720" s="60"/>
    </row>
    <row r="721" spans="3:3" ht="15.75" customHeight="1" x14ac:dyDescent="0.25">
      <c r="C721" s="60"/>
    </row>
    <row r="722" spans="3:3" ht="15.75" customHeight="1" x14ac:dyDescent="0.25">
      <c r="C722" s="60"/>
    </row>
    <row r="723" spans="3:3" ht="15.75" customHeight="1" x14ac:dyDescent="0.25">
      <c r="C723" s="60"/>
    </row>
    <row r="724" spans="3:3" ht="15.75" customHeight="1" x14ac:dyDescent="0.25">
      <c r="C724" s="60"/>
    </row>
    <row r="725" spans="3:3" ht="15.75" customHeight="1" x14ac:dyDescent="0.25">
      <c r="C725" s="60"/>
    </row>
    <row r="726" spans="3:3" ht="15.75" customHeight="1" x14ac:dyDescent="0.25">
      <c r="C726" s="60"/>
    </row>
    <row r="727" spans="3:3" ht="15.75" customHeight="1" x14ac:dyDescent="0.25">
      <c r="C727" s="60"/>
    </row>
    <row r="728" spans="3:3" ht="15.75" customHeight="1" x14ac:dyDescent="0.25">
      <c r="C728" s="60"/>
    </row>
    <row r="729" spans="3:3" ht="15.75" customHeight="1" x14ac:dyDescent="0.25">
      <c r="C729" s="60"/>
    </row>
    <row r="730" spans="3:3" ht="15.75" customHeight="1" x14ac:dyDescent="0.25">
      <c r="C730" s="60"/>
    </row>
    <row r="731" spans="3:3" ht="15.75" customHeight="1" x14ac:dyDescent="0.25">
      <c r="C731" s="60"/>
    </row>
    <row r="732" spans="3:3" ht="15.75" customHeight="1" x14ac:dyDescent="0.25">
      <c r="C732" s="60"/>
    </row>
    <row r="733" spans="3:3" ht="15.75" customHeight="1" x14ac:dyDescent="0.25">
      <c r="C733" s="60"/>
    </row>
    <row r="734" spans="3:3" ht="15.75" customHeight="1" x14ac:dyDescent="0.25">
      <c r="C734" s="60"/>
    </row>
    <row r="735" spans="3:3" ht="15.75" customHeight="1" x14ac:dyDescent="0.25">
      <c r="C735" s="60"/>
    </row>
    <row r="736" spans="3:3" ht="15.75" customHeight="1" x14ac:dyDescent="0.25">
      <c r="C736" s="60"/>
    </row>
    <row r="737" spans="3:3" ht="15.75" customHeight="1" x14ac:dyDescent="0.25">
      <c r="C737" s="60"/>
    </row>
    <row r="738" spans="3:3" ht="15.75" customHeight="1" x14ac:dyDescent="0.25">
      <c r="C738" s="60"/>
    </row>
    <row r="739" spans="3:3" ht="15.75" customHeight="1" x14ac:dyDescent="0.25">
      <c r="C739" s="60"/>
    </row>
    <row r="740" spans="3:3" ht="15.75" customHeight="1" x14ac:dyDescent="0.25">
      <c r="C740" s="60"/>
    </row>
    <row r="741" spans="3:3" ht="15.75" customHeight="1" x14ac:dyDescent="0.25">
      <c r="C741" s="60"/>
    </row>
    <row r="742" spans="3:3" ht="15.75" customHeight="1" x14ac:dyDescent="0.25">
      <c r="C742" s="60"/>
    </row>
    <row r="743" spans="3:3" ht="15.75" customHeight="1" x14ac:dyDescent="0.25">
      <c r="C743" s="60"/>
    </row>
    <row r="744" spans="3:3" ht="15.75" customHeight="1" x14ac:dyDescent="0.25">
      <c r="C744" s="60"/>
    </row>
    <row r="745" spans="3:3" ht="15.75" customHeight="1" x14ac:dyDescent="0.25">
      <c r="C745" s="60"/>
    </row>
    <row r="746" spans="3:3" ht="15.75" customHeight="1" x14ac:dyDescent="0.25">
      <c r="C746" s="60"/>
    </row>
    <row r="747" spans="3:3" ht="15.75" customHeight="1" x14ac:dyDescent="0.25">
      <c r="C747" s="60"/>
    </row>
    <row r="748" spans="3:3" ht="15.75" customHeight="1" x14ac:dyDescent="0.25">
      <c r="C748" s="60"/>
    </row>
    <row r="749" spans="3:3" ht="15.75" customHeight="1" x14ac:dyDescent="0.25">
      <c r="C749" s="60"/>
    </row>
    <row r="750" spans="3:3" ht="15.75" customHeight="1" x14ac:dyDescent="0.25">
      <c r="C750" s="60"/>
    </row>
    <row r="751" spans="3:3" ht="15.75" customHeight="1" x14ac:dyDescent="0.25">
      <c r="C751" s="60"/>
    </row>
    <row r="752" spans="3:3" ht="15.75" customHeight="1" x14ac:dyDescent="0.25">
      <c r="C752" s="60"/>
    </row>
    <row r="753" spans="3:3" ht="15.75" customHeight="1" x14ac:dyDescent="0.25">
      <c r="C753" s="60"/>
    </row>
    <row r="754" spans="3:3" ht="15.75" customHeight="1" x14ac:dyDescent="0.25">
      <c r="C754" s="60"/>
    </row>
    <row r="755" spans="3:3" ht="15.75" customHeight="1" x14ac:dyDescent="0.25">
      <c r="C755" s="60"/>
    </row>
    <row r="756" spans="3:3" ht="15.75" customHeight="1" x14ac:dyDescent="0.25">
      <c r="C756" s="60"/>
    </row>
    <row r="757" spans="3:3" ht="15.75" customHeight="1" x14ac:dyDescent="0.25">
      <c r="C757" s="60"/>
    </row>
    <row r="758" spans="3:3" ht="15.75" customHeight="1" x14ac:dyDescent="0.25">
      <c r="C758" s="60"/>
    </row>
    <row r="759" spans="3:3" ht="15.75" customHeight="1" x14ac:dyDescent="0.25">
      <c r="C759" s="60"/>
    </row>
    <row r="760" spans="3:3" ht="15.75" customHeight="1" x14ac:dyDescent="0.25">
      <c r="C760" s="60"/>
    </row>
    <row r="761" spans="3:3" ht="15.75" customHeight="1" x14ac:dyDescent="0.25">
      <c r="C761" s="60"/>
    </row>
    <row r="762" spans="3:3" ht="15.75" customHeight="1" x14ac:dyDescent="0.25">
      <c r="C762" s="60"/>
    </row>
    <row r="763" spans="3:3" ht="15.75" customHeight="1" x14ac:dyDescent="0.25">
      <c r="C763" s="60"/>
    </row>
    <row r="764" spans="3:3" ht="15.75" customHeight="1" x14ac:dyDescent="0.25">
      <c r="C764" s="60"/>
    </row>
    <row r="765" spans="3:3" ht="15.75" customHeight="1" x14ac:dyDescent="0.25">
      <c r="C765" s="60"/>
    </row>
    <row r="766" spans="3:3" ht="15.75" customHeight="1" x14ac:dyDescent="0.25">
      <c r="C766" s="60"/>
    </row>
    <row r="767" spans="3:3" ht="15.75" customHeight="1" x14ac:dyDescent="0.25">
      <c r="C767" s="60"/>
    </row>
    <row r="768" spans="3:3" ht="15.75" customHeight="1" x14ac:dyDescent="0.25">
      <c r="C768" s="60"/>
    </row>
    <row r="769" spans="3:3" ht="15.75" customHeight="1" x14ac:dyDescent="0.25">
      <c r="C769" s="60"/>
    </row>
    <row r="770" spans="3:3" ht="15.75" customHeight="1" x14ac:dyDescent="0.25">
      <c r="C770" s="60"/>
    </row>
    <row r="771" spans="3:3" ht="15.75" customHeight="1" x14ac:dyDescent="0.25">
      <c r="C771" s="60"/>
    </row>
    <row r="772" spans="3:3" ht="15.75" customHeight="1" x14ac:dyDescent="0.25">
      <c r="C772" s="60"/>
    </row>
    <row r="773" spans="3:3" ht="15.75" customHeight="1" x14ac:dyDescent="0.25">
      <c r="C773" s="60"/>
    </row>
    <row r="774" spans="3:3" ht="15.75" customHeight="1" x14ac:dyDescent="0.25">
      <c r="C774" s="60"/>
    </row>
    <row r="775" spans="3:3" ht="15.75" customHeight="1" x14ac:dyDescent="0.25">
      <c r="C775" s="60"/>
    </row>
    <row r="776" spans="3:3" ht="15.75" customHeight="1" x14ac:dyDescent="0.25">
      <c r="C776" s="60"/>
    </row>
    <row r="777" spans="3:3" ht="15.75" customHeight="1" x14ac:dyDescent="0.25">
      <c r="C777" s="60"/>
    </row>
    <row r="778" spans="3:3" ht="15.75" customHeight="1" x14ac:dyDescent="0.25">
      <c r="C778" s="60"/>
    </row>
    <row r="779" spans="3:3" ht="15.75" customHeight="1" x14ac:dyDescent="0.25">
      <c r="C779" s="60"/>
    </row>
    <row r="780" spans="3:3" ht="15.75" customHeight="1" x14ac:dyDescent="0.25">
      <c r="C780" s="60"/>
    </row>
    <row r="781" spans="3:3" ht="15.75" customHeight="1" x14ac:dyDescent="0.25">
      <c r="C781" s="60"/>
    </row>
    <row r="782" spans="3:3" ht="15.75" customHeight="1" x14ac:dyDescent="0.25">
      <c r="C782" s="60"/>
    </row>
    <row r="783" spans="3:3" ht="15.75" customHeight="1" x14ac:dyDescent="0.25">
      <c r="C783" s="60"/>
    </row>
    <row r="784" spans="3:3" ht="15.75" customHeight="1" x14ac:dyDescent="0.25">
      <c r="C784" s="60"/>
    </row>
    <row r="785" spans="3:3" ht="15.75" customHeight="1" x14ac:dyDescent="0.25">
      <c r="C785" s="60"/>
    </row>
    <row r="786" spans="3:3" ht="15.75" customHeight="1" x14ac:dyDescent="0.25">
      <c r="C786" s="60"/>
    </row>
    <row r="787" spans="3:3" ht="15.75" customHeight="1" x14ac:dyDescent="0.25">
      <c r="C787" s="60"/>
    </row>
    <row r="788" spans="3:3" ht="15.75" customHeight="1" x14ac:dyDescent="0.25">
      <c r="C788" s="60"/>
    </row>
    <row r="789" spans="3:3" ht="15.75" customHeight="1" x14ac:dyDescent="0.25">
      <c r="C789" s="60"/>
    </row>
    <row r="790" spans="3:3" ht="15.75" customHeight="1" x14ac:dyDescent="0.25">
      <c r="C790" s="60"/>
    </row>
    <row r="791" spans="3:3" ht="15.75" customHeight="1" x14ac:dyDescent="0.25">
      <c r="C791" s="60"/>
    </row>
    <row r="792" spans="3:3" ht="15.75" customHeight="1" x14ac:dyDescent="0.25">
      <c r="C792" s="60"/>
    </row>
    <row r="793" spans="3:3" ht="15.75" customHeight="1" x14ac:dyDescent="0.25">
      <c r="C793" s="60"/>
    </row>
    <row r="794" spans="3:3" ht="15.75" customHeight="1" x14ac:dyDescent="0.25">
      <c r="C794" s="60"/>
    </row>
    <row r="795" spans="3:3" ht="15.75" customHeight="1" x14ac:dyDescent="0.25">
      <c r="C795" s="60"/>
    </row>
    <row r="796" spans="3:3" ht="15.75" customHeight="1" x14ac:dyDescent="0.25">
      <c r="C796" s="60"/>
    </row>
    <row r="797" spans="3:3" ht="15.75" customHeight="1" x14ac:dyDescent="0.25">
      <c r="C797" s="60"/>
    </row>
    <row r="798" spans="3:3" ht="15.75" customHeight="1" x14ac:dyDescent="0.25">
      <c r="C798" s="60"/>
    </row>
    <row r="799" spans="3:3" ht="15.75" customHeight="1" x14ac:dyDescent="0.25">
      <c r="C799" s="60"/>
    </row>
    <row r="800" spans="3:3" ht="15.75" customHeight="1" x14ac:dyDescent="0.25">
      <c r="C800" s="60"/>
    </row>
    <row r="801" spans="3:3" ht="15.75" customHeight="1" x14ac:dyDescent="0.25">
      <c r="C801" s="60"/>
    </row>
    <row r="802" spans="3:3" ht="15.75" customHeight="1" x14ac:dyDescent="0.25">
      <c r="C802" s="60"/>
    </row>
    <row r="803" spans="3:3" ht="15.75" customHeight="1" x14ac:dyDescent="0.25">
      <c r="C803" s="60"/>
    </row>
    <row r="804" spans="3:3" ht="15.75" customHeight="1" x14ac:dyDescent="0.25">
      <c r="C804" s="60"/>
    </row>
    <row r="805" spans="3:3" ht="15.75" customHeight="1" x14ac:dyDescent="0.25">
      <c r="C805" s="60"/>
    </row>
    <row r="806" spans="3:3" ht="15.75" customHeight="1" x14ac:dyDescent="0.25">
      <c r="C806" s="60"/>
    </row>
    <row r="807" spans="3:3" ht="15.75" customHeight="1" x14ac:dyDescent="0.25">
      <c r="C807" s="60"/>
    </row>
    <row r="808" spans="3:3" ht="15.75" customHeight="1" x14ac:dyDescent="0.25">
      <c r="C808" s="60"/>
    </row>
    <row r="809" spans="3:3" ht="15.75" customHeight="1" x14ac:dyDescent="0.25">
      <c r="C809" s="60"/>
    </row>
    <row r="810" spans="3:3" ht="15.75" customHeight="1" x14ac:dyDescent="0.25">
      <c r="C810" s="60"/>
    </row>
    <row r="811" spans="3:3" ht="15.75" customHeight="1" x14ac:dyDescent="0.25">
      <c r="C811" s="60"/>
    </row>
    <row r="812" spans="3:3" ht="15.75" customHeight="1" x14ac:dyDescent="0.25">
      <c r="C812" s="60"/>
    </row>
    <row r="813" spans="3:3" ht="15.75" customHeight="1" x14ac:dyDescent="0.25">
      <c r="C813" s="60"/>
    </row>
    <row r="814" spans="3:3" ht="15.75" customHeight="1" x14ac:dyDescent="0.25">
      <c r="C814" s="60"/>
    </row>
    <row r="815" spans="3:3" ht="15.75" customHeight="1" x14ac:dyDescent="0.25">
      <c r="C815" s="60"/>
    </row>
    <row r="816" spans="3:3" ht="15.75" customHeight="1" x14ac:dyDescent="0.25">
      <c r="C816" s="60"/>
    </row>
    <row r="817" spans="3:3" ht="15.75" customHeight="1" x14ac:dyDescent="0.25">
      <c r="C817" s="60"/>
    </row>
    <row r="818" spans="3:3" ht="15.75" customHeight="1" x14ac:dyDescent="0.25">
      <c r="C818" s="60"/>
    </row>
    <row r="819" spans="3:3" ht="15.75" customHeight="1" x14ac:dyDescent="0.25">
      <c r="C819" s="60"/>
    </row>
    <row r="820" spans="3:3" ht="15.75" customHeight="1" x14ac:dyDescent="0.25">
      <c r="C820" s="60"/>
    </row>
    <row r="821" spans="3:3" ht="15.75" customHeight="1" x14ac:dyDescent="0.25">
      <c r="C821" s="60"/>
    </row>
    <row r="822" spans="3:3" ht="15.75" customHeight="1" x14ac:dyDescent="0.25">
      <c r="C822" s="60"/>
    </row>
    <row r="823" spans="3:3" ht="15.75" customHeight="1" x14ac:dyDescent="0.25">
      <c r="C823" s="60"/>
    </row>
    <row r="824" spans="3:3" ht="15.75" customHeight="1" x14ac:dyDescent="0.25">
      <c r="C824" s="60"/>
    </row>
    <row r="825" spans="3:3" ht="15.75" customHeight="1" x14ac:dyDescent="0.25">
      <c r="C825" s="60"/>
    </row>
    <row r="826" spans="3:3" ht="15.75" customHeight="1" x14ac:dyDescent="0.25">
      <c r="C826" s="60"/>
    </row>
    <row r="827" spans="3:3" ht="15.75" customHeight="1" x14ac:dyDescent="0.25">
      <c r="C827" s="60"/>
    </row>
    <row r="828" spans="3:3" ht="15.75" customHeight="1" x14ac:dyDescent="0.25">
      <c r="C828" s="60"/>
    </row>
    <row r="829" spans="3:3" ht="15.75" customHeight="1" x14ac:dyDescent="0.25">
      <c r="C829" s="60"/>
    </row>
    <row r="830" spans="3:3" ht="15.75" customHeight="1" x14ac:dyDescent="0.25">
      <c r="C830" s="60"/>
    </row>
    <row r="831" spans="3:3" ht="15.75" customHeight="1" x14ac:dyDescent="0.25">
      <c r="C831" s="60"/>
    </row>
    <row r="832" spans="3:3" ht="15.75" customHeight="1" x14ac:dyDescent="0.25">
      <c r="C832" s="60"/>
    </row>
    <row r="833" spans="3:3" ht="15.75" customHeight="1" x14ac:dyDescent="0.25">
      <c r="C833" s="60"/>
    </row>
    <row r="834" spans="3:3" ht="15.75" customHeight="1" x14ac:dyDescent="0.25">
      <c r="C834" s="60"/>
    </row>
    <row r="835" spans="3:3" ht="15.75" customHeight="1" x14ac:dyDescent="0.25">
      <c r="C835" s="60"/>
    </row>
    <row r="836" spans="3:3" ht="15.75" customHeight="1" x14ac:dyDescent="0.25">
      <c r="C836" s="60"/>
    </row>
    <row r="837" spans="3:3" ht="15.75" customHeight="1" x14ac:dyDescent="0.25">
      <c r="C837" s="60"/>
    </row>
    <row r="838" spans="3:3" ht="15.75" customHeight="1" x14ac:dyDescent="0.25">
      <c r="C838" s="60"/>
    </row>
    <row r="839" spans="3:3" ht="15.75" customHeight="1" x14ac:dyDescent="0.25">
      <c r="C839" s="60"/>
    </row>
    <row r="840" spans="3:3" ht="15.75" customHeight="1" x14ac:dyDescent="0.25">
      <c r="C840" s="60"/>
    </row>
    <row r="841" spans="3:3" ht="15.75" customHeight="1" x14ac:dyDescent="0.25">
      <c r="C841" s="60"/>
    </row>
    <row r="842" spans="3:3" ht="15.75" customHeight="1" x14ac:dyDescent="0.25">
      <c r="C842" s="60"/>
    </row>
    <row r="843" spans="3:3" ht="15.75" customHeight="1" x14ac:dyDescent="0.25">
      <c r="C843" s="60"/>
    </row>
    <row r="844" spans="3:3" ht="15.75" customHeight="1" x14ac:dyDescent="0.25">
      <c r="C844" s="60"/>
    </row>
    <row r="845" spans="3:3" ht="15.75" customHeight="1" x14ac:dyDescent="0.25">
      <c r="C845" s="60"/>
    </row>
    <row r="846" spans="3:3" ht="15.75" customHeight="1" x14ac:dyDescent="0.25">
      <c r="C846" s="60"/>
    </row>
    <row r="847" spans="3:3" ht="15.75" customHeight="1" x14ac:dyDescent="0.25">
      <c r="C847" s="60"/>
    </row>
    <row r="848" spans="3:3" ht="15.75" customHeight="1" x14ac:dyDescent="0.25">
      <c r="C848" s="60"/>
    </row>
    <row r="849" spans="3:3" ht="15.75" customHeight="1" x14ac:dyDescent="0.25">
      <c r="C849" s="60"/>
    </row>
    <row r="850" spans="3:3" ht="15.75" customHeight="1" x14ac:dyDescent="0.25">
      <c r="C850" s="60"/>
    </row>
    <row r="851" spans="3:3" ht="15.75" customHeight="1" x14ac:dyDescent="0.25">
      <c r="C851" s="60"/>
    </row>
    <row r="852" spans="3:3" ht="15.75" customHeight="1" x14ac:dyDescent="0.25">
      <c r="C852" s="60"/>
    </row>
    <row r="853" spans="3:3" ht="15.75" customHeight="1" x14ac:dyDescent="0.25">
      <c r="C853" s="60"/>
    </row>
    <row r="854" spans="3:3" ht="15.75" customHeight="1" x14ac:dyDescent="0.25">
      <c r="C854" s="60"/>
    </row>
    <row r="855" spans="3:3" ht="15.75" customHeight="1" x14ac:dyDescent="0.25">
      <c r="C855" s="60"/>
    </row>
    <row r="856" spans="3:3" ht="15.75" customHeight="1" x14ac:dyDescent="0.25">
      <c r="C856" s="60"/>
    </row>
    <row r="857" spans="3:3" ht="15.75" customHeight="1" x14ac:dyDescent="0.25">
      <c r="C857" s="60"/>
    </row>
    <row r="858" spans="3:3" ht="15.75" customHeight="1" x14ac:dyDescent="0.25">
      <c r="C858" s="60"/>
    </row>
    <row r="859" spans="3:3" ht="15.75" customHeight="1" x14ac:dyDescent="0.25">
      <c r="C859" s="60"/>
    </row>
    <row r="860" spans="3:3" ht="15.75" customHeight="1" x14ac:dyDescent="0.25">
      <c r="C860" s="60"/>
    </row>
    <row r="861" spans="3:3" ht="15.75" customHeight="1" x14ac:dyDescent="0.25">
      <c r="C861" s="60"/>
    </row>
    <row r="862" spans="3:3" ht="15.75" customHeight="1" x14ac:dyDescent="0.25">
      <c r="C862" s="60"/>
    </row>
    <row r="863" spans="3:3" ht="15.75" customHeight="1" x14ac:dyDescent="0.25">
      <c r="C863" s="60"/>
    </row>
    <row r="864" spans="3:3" ht="15.75" customHeight="1" x14ac:dyDescent="0.25">
      <c r="C864" s="60"/>
    </row>
    <row r="865" spans="3:3" ht="15.75" customHeight="1" x14ac:dyDescent="0.25">
      <c r="C865" s="60"/>
    </row>
    <row r="866" spans="3:3" ht="15.75" customHeight="1" x14ac:dyDescent="0.25">
      <c r="C866" s="60"/>
    </row>
    <row r="867" spans="3:3" ht="15.75" customHeight="1" x14ac:dyDescent="0.25">
      <c r="C867" s="60"/>
    </row>
    <row r="868" spans="3:3" ht="15.75" customHeight="1" x14ac:dyDescent="0.25">
      <c r="C868" s="60"/>
    </row>
    <row r="869" spans="3:3" ht="15.75" customHeight="1" x14ac:dyDescent="0.25">
      <c r="C869" s="60"/>
    </row>
    <row r="870" spans="3:3" ht="15.75" customHeight="1" x14ac:dyDescent="0.25">
      <c r="C870" s="60"/>
    </row>
    <row r="871" spans="3:3" ht="15.75" customHeight="1" x14ac:dyDescent="0.25">
      <c r="C871" s="60"/>
    </row>
    <row r="872" spans="3:3" ht="15.75" customHeight="1" x14ac:dyDescent="0.25">
      <c r="C872" s="60"/>
    </row>
    <row r="873" spans="3:3" ht="15.75" customHeight="1" x14ac:dyDescent="0.25">
      <c r="C873" s="60"/>
    </row>
    <row r="874" spans="3:3" ht="15.75" customHeight="1" x14ac:dyDescent="0.25">
      <c r="C874" s="60"/>
    </row>
    <row r="875" spans="3:3" ht="15.75" customHeight="1" x14ac:dyDescent="0.25">
      <c r="C875" s="60"/>
    </row>
    <row r="876" spans="3:3" ht="15.75" customHeight="1" x14ac:dyDescent="0.25">
      <c r="C876" s="60"/>
    </row>
    <row r="877" spans="3:3" ht="15.75" customHeight="1" x14ac:dyDescent="0.25">
      <c r="C877" s="60"/>
    </row>
    <row r="878" spans="3:3" ht="15.75" customHeight="1" x14ac:dyDescent="0.25">
      <c r="C878" s="60"/>
    </row>
    <row r="879" spans="3:3" ht="15.75" customHeight="1" x14ac:dyDescent="0.25">
      <c r="C879" s="60"/>
    </row>
    <row r="880" spans="3:3" ht="15.75" customHeight="1" x14ac:dyDescent="0.25">
      <c r="C880" s="60"/>
    </row>
    <row r="881" spans="3:3" ht="15.75" customHeight="1" x14ac:dyDescent="0.25">
      <c r="C881" s="60"/>
    </row>
    <row r="882" spans="3:3" ht="15.75" customHeight="1" x14ac:dyDescent="0.25">
      <c r="C882" s="60"/>
    </row>
    <row r="883" spans="3:3" ht="15.75" customHeight="1" x14ac:dyDescent="0.25">
      <c r="C883" s="60"/>
    </row>
    <row r="884" spans="3:3" ht="15.75" customHeight="1" x14ac:dyDescent="0.25">
      <c r="C884" s="60"/>
    </row>
    <row r="885" spans="3:3" ht="15.75" customHeight="1" x14ac:dyDescent="0.25">
      <c r="C885" s="60"/>
    </row>
    <row r="886" spans="3:3" ht="15.75" customHeight="1" x14ac:dyDescent="0.25">
      <c r="C886" s="60"/>
    </row>
    <row r="887" spans="3:3" ht="15.75" customHeight="1" x14ac:dyDescent="0.25">
      <c r="C887" s="60"/>
    </row>
    <row r="888" spans="3:3" ht="15.75" customHeight="1" x14ac:dyDescent="0.25">
      <c r="C888" s="60"/>
    </row>
    <row r="889" spans="3:3" ht="15.75" customHeight="1" x14ac:dyDescent="0.25">
      <c r="C889" s="60"/>
    </row>
    <row r="890" spans="3:3" ht="15.75" customHeight="1" x14ac:dyDescent="0.25">
      <c r="C890" s="60"/>
    </row>
    <row r="891" spans="3:3" ht="15.75" customHeight="1" x14ac:dyDescent="0.25">
      <c r="C891" s="60"/>
    </row>
    <row r="892" spans="3:3" ht="15.75" customHeight="1" x14ac:dyDescent="0.25">
      <c r="C892" s="60"/>
    </row>
    <row r="893" spans="3:3" ht="15.75" customHeight="1" x14ac:dyDescent="0.25">
      <c r="C893" s="60"/>
    </row>
    <row r="894" spans="3:3" ht="15.75" customHeight="1" x14ac:dyDescent="0.25">
      <c r="C894" s="60"/>
    </row>
    <row r="895" spans="3:3" ht="15.75" customHeight="1" x14ac:dyDescent="0.25">
      <c r="C895" s="60"/>
    </row>
    <row r="896" spans="3:3" ht="15.75" customHeight="1" x14ac:dyDescent="0.25">
      <c r="C896" s="60"/>
    </row>
    <row r="897" spans="3:3" ht="15.75" customHeight="1" x14ac:dyDescent="0.25">
      <c r="C897" s="60"/>
    </row>
    <row r="898" spans="3:3" ht="15.75" customHeight="1" x14ac:dyDescent="0.25">
      <c r="C898" s="60"/>
    </row>
    <row r="899" spans="3:3" ht="15.75" customHeight="1" x14ac:dyDescent="0.25">
      <c r="C899" s="60"/>
    </row>
    <row r="900" spans="3:3" ht="15.75" customHeight="1" x14ac:dyDescent="0.25">
      <c r="C900" s="60"/>
    </row>
    <row r="901" spans="3:3" ht="15.75" customHeight="1" x14ac:dyDescent="0.25">
      <c r="C901" s="60"/>
    </row>
    <row r="902" spans="3:3" ht="15.75" customHeight="1" x14ac:dyDescent="0.25">
      <c r="C902" s="60"/>
    </row>
    <row r="903" spans="3:3" ht="15.75" customHeight="1" x14ac:dyDescent="0.25">
      <c r="C903" s="60"/>
    </row>
    <row r="904" spans="3:3" ht="15.75" customHeight="1" x14ac:dyDescent="0.25">
      <c r="C904" s="60"/>
    </row>
    <row r="905" spans="3:3" ht="15.75" customHeight="1" x14ac:dyDescent="0.25">
      <c r="C905" s="60"/>
    </row>
    <row r="906" spans="3:3" ht="15.75" customHeight="1" x14ac:dyDescent="0.25">
      <c r="C906" s="60"/>
    </row>
    <row r="907" spans="3:3" ht="15.75" customHeight="1" x14ac:dyDescent="0.25">
      <c r="C907" s="60"/>
    </row>
    <row r="908" spans="3:3" ht="15.75" customHeight="1" x14ac:dyDescent="0.25">
      <c r="C908" s="60"/>
    </row>
    <row r="909" spans="3:3" ht="15.75" customHeight="1" x14ac:dyDescent="0.25">
      <c r="C909" s="60"/>
    </row>
    <row r="910" spans="3:3" ht="15.75" customHeight="1" x14ac:dyDescent="0.25">
      <c r="C910" s="60"/>
    </row>
    <row r="911" spans="3:3" ht="15.75" customHeight="1" x14ac:dyDescent="0.25">
      <c r="C911" s="60"/>
    </row>
    <row r="912" spans="3:3" ht="15.75" customHeight="1" x14ac:dyDescent="0.25">
      <c r="C912" s="60"/>
    </row>
    <row r="913" spans="3:3" ht="15.75" customHeight="1" x14ac:dyDescent="0.25">
      <c r="C913" s="60"/>
    </row>
    <row r="914" spans="3:3" ht="15.75" customHeight="1" x14ac:dyDescent="0.25">
      <c r="C914" s="60"/>
    </row>
    <row r="915" spans="3:3" ht="15.75" customHeight="1" x14ac:dyDescent="0.25">
      <c r="C915" s="60"/>
    </row>
    <row r="916" spans="3:3" ht="15.75" customHeight="1" x14ac:dyDescent="0.25">
      <c r="C916" s="60"/>
    </row>
    <row r="917" spans="3:3" ht="15.75" customHeight="1" x14ac:dyDescent="0.25">
      <c r="C917" s="60"/>
    </row>
    <row r="918" spans="3:3" ht="15.75" customHeight="1" x14ac:dyDescent="0.25">
      <c r="C918" s="60"/>
    </row>
    <row r="919" spans="3:3" ht="15.75" customHeight="1" x14ac:dyDescent="0.25">
      <c r="C919" s="60"/>
    </row>
    <row r="920" spans="3:3" ht="15.75" customHeight="1" x14ac:dyDescent="0.25">
      <c r="C920" s="60"/>
    </row>
    <row r="921" spans="3:3" ht="15.75" customHeight="1" x14ac:dyDescent="0.25">
      <c r="C921" s="60"/>
    </row>
    <row r="922" spans="3:3" ht="15.75" customHeight="1" x14ac:dyDescent="0.25">
      <c r="C922" s="60"/>
    </row>
    <row r="923" spans="3:3" ht="15.75" customHeight="1" x14ac:dyDescent="0.25">
      <c r="C923" s="60"/>
    </row>
    <row r="924" spans="3:3" ht="15.75" customHeight="1" x14ac:dyDescent="0.25">
      <c r="C924" s="60"/>
    </row>
    <row r="925" spans="3:3" ht="15.75" customHeight="1" x14ac:dyDescent="0.25">
      <c r="C925" s="60"/>
    </row>
    <row r="926" spans="3:3" ht="15.75" customHeight="1" x14ac:dyDescent="0.25">
      <c r="C926" s="60"/>
    </row>
    <row r="927" spans="3:3" ht="15.75" customHeight="1" x14ac:dyDescent="0.25">
      <c r="C927" s="60"/>
    </row>
    <row r="928" spans="3:3" ht="15.75" customHeight="1" x14ac:dyDescent="0.25">
      <c r="C928" s="60"/>
    </row>
    <row r="929" spans="3:3" ht="15.75" customHeight="1" x14ac:dyDescent="0.25">
      <c r="C929" s="60"/>
    </row>
    <row r="930" spans="3:3" ht="15.75" customHeight="1" x14ac:dyDescent="0.25">
      <c r="C930" s="60"/>
    </row>
    <row r="931" spans="3:3" ht="15.75" customHeight="1" x14ac:dyDescent="0.25">
      <c r="C931" s="60"/>
    </row>
    <row r="932" spans="3:3" ht="15.75" customHeight="1" x14ac:dyDescent="0.25">
      <c r="C932" s="60"/>
    </row>
    <row r="933" spans="3:3" ht="15.75" customHeight="1" x14ac:dyDescent="0.25">
      <c r="C933" s="60"/>
    </row>
    <row r="934" spans="3:3" ht="15.75" customHeight="1" x14ac:dyDescent="0.25">
      <c r="C934" s="60"/>
    </row>
    <row r="935" spans="3:3" ht="15.75" customHeight="1" x14ac:dyDescent="0.25">
      <c r="C935" s="60"/>
    </row>
    <row r="936" spans="3:3" ht="15.75" customHeight="1" x14ac:dyDescent="0.25">
      <c r="C936" s="60"/>
    </row>
    <row r="937" spans="3:3" ht="15.75" customHeight="1" x14ac:dyDescent="0.25">
      <c r="C937" s="60"/>
    </row>
    <row r="938" spans="3:3" ht="15.75" customHeight="1" x14ac:dyDescent="0.25">
      <c r="C938" s="60"/>
    </row>
    <row r="939" spans="3:3" ht="15.75" customHeight="1" x14ac:dyDescent="0.25">
      <c r="C939" s="60"/>
    </row>
    <row r="940" spans="3:3" ht="15.75" customHeight="1" x14ac:dyDescent="0.25">
      <c r="C940" s="60"/>
    </row>
    <row r="941" spans="3:3" ht="15.75" customHeight="1" x14ac:dyDescent="0.25">
      <c r="C941" s="60"/>
    </row>
    <row r="942" spans="3:3" ht="15.75" customHeight="1" x14ac:dyDescent="0.25">
      <c r="C942" s="60"/>
    </row>
    <row r="943" spans="3:3" ht="15.75" customHeight="1" x14ac:dyDescent="0.25">
      <c r="C943" s="60"/>
    </row>
    <row r="944" spans="3:3" ht="15.75" customHeight="1" x14ac:dyDescent="0.25">
      <c r="C944" s="60"/>
    </row>
    <row r="945" spans="3:3" ht="15.75" customHeight="1" x14ac:dyDescent="0.25">
      <c r="C945" s="60"/>
    </row>
    <row r="946" spans="3:3" ht="15.75" customHeight="1" x14ac:dyDescent="0.25">
      <c r="C946" s="60"/>
    </row>
    <row r="947" spans="3:3" ht="15.75" customHeight="1" x14ac:dyDescent="0.25">
      <c r="C947" s="60"/>
    </row>
    <row r="948" spans="3:3" ht="15.75" customHeight="1" x14ac:dyDescent="0.25">
      <c r="C948" s="60"/>
    </row>
    <row r="949" spans="3:3" ht="15.75" customHeight="1" x14ac:dyDescent="0.25">
      <c r="C949" s="60"/>
    </row>
    <row r="950" spans="3:3" ht="15.75" customHeight="1" x14ac:dyDescent="0.25">
      <c r="C950" s="60"/>
    </row>
    <row r="951" spans="3:3" ht="15.75" customHeight="1" x14ac:dyDescent="0.25">
      <c r="C951" s="60"/>
    </row>
    <row r="952" spans="3:3" ht="15.75" customHeight="1" x14ac:dyDescent="0.25">
      <c r="C952" s="60"/>
    </row>
    <row r="953" spans="3:3" ht="15.75" customHeight="1" x14ac:dyDescent="0.25">
      <c r="C953" s="60"/>
    </row>
    <row r="954" spans="3:3" ht="15.75" customHeight="1" x14ac:dyDescent="0.25">
      <c r="C954" s="60"/>
    </row>
    <row r="955" spans="3:3" ht="15.75" customHeight="1" x14ac:dyDescent="0.25">
      <c r="C955" s="60"/>
    </row>
    <row r="956" spans="3:3" ht="15.75" customHeight="1" x14ac:dyDescent="0.25">
      <c r="C956" s="60"/>
    </row>
    <row r="957" spans="3:3" ht="15.75" customHeight="1" x14ac:dyDescent="0.25">
      <c r="C957" s="60"/>
    </row>
    <row r="958" spans="3:3" ht="15.75" customHeight="1" x14ac:dyDescent="0.25">
      <c r="C958" s="60"/>
    </row>
    <row r="959" spans="3:3" ht="15.75" customHeight="1" x14ac:dyDescent="0.25">
      <c r="C959" s="60"/>
    </row>
    <row r="960" spans="3:3" ht="15.75" customHeight="1" x14ac:dyDescent="0.25">
      <c r="C960" s="60"/>
    </row>
    <row r="961" spans="3:3" ht="15.75" customHeight="1" x14ac:dyDescent="0.25">
      <c r="C961" s="60"/>
    </row>
    <row r="962" spans="3:3" ht="15.75" customHeight="1" x14ac:dyDescent="0.25">
      <c r="C962" s="60"/>
    </row>
    <row r="963" spans="3:3" ht="15.75" customHeight="1" x14ac:dyDescent="0.25">
      <c r="C963" s="60"/>
    </row>
    <row r="964" spans="3:3" ht="15.75" customHeight="1" x14ac:dyDescent="0.25">
      <c r="C964" s="60"/>
    </row>
    <row r="965" spans="3:3" ht="15.75" customHeight="1" x14ac:dyDescent="0.25">
      <c r="C965" s="60"/>
    </row>
    <row r="966" spans="3:3" ht="15.75" customHeight="1" x14ac:dyDescent="0.25">
      <c r="C966" s="60"/>
    </row>
    <row r="967" spans="3:3" ht="15.75" customHeight="1" x14ac:dyDescent="0.25">
      <c r="C967" s="60"/>
    </row>
    <row r="968" spans="3:3" ht="15.75" customHeight="1" x14ac:dyDescent="0.25">
      <c r="C968" s="60"/>
    </row>
    <row r="969" spans="3:3" ht="15.75" customHeight="1" x14ac:dyDescent="0.25">
      <c r="C969" s="60"/>
    </row>
    <row r="970" spans="3:3" ht="15.75" customHeight="1" x14ac:dyDescent="0.25">
      <c r="C970" s="60"/>
    </row>
    <row r="971" spans="3:3" ht="15.75" customHeight="1" x14ac:dyDescent="0.25">
      <c r="C971" s="60"/>
    </row>
    <row r="972" spans="3:3" ht="15.75" customHeight="1" x14ac:dyDescent="0.25">
      <c r="C972" s="60"/>
    </row>
    <row r="973" spans="3:3" ht="15.75" customHeight="1" x14ac:dyDescent="0.25">
      <c r="C973" s="60"/>
    </row>
    <row r="974" spans="3:3" ht="15.75" customHeight="1" x14ac:dyDescent="0.25">
      <c r="C974" s="60"/>
    </row>
    <row r="975" spans="3:3" ht="15.75" customHeight="1" x14ac:dyDescent="0.25">
      <c r="C975" s="60"/>
    </row>
    <row r="976" spans="3:3" ht="15.75" customHeight="1" x14ac:dyDescent="0.25">
      <c r="C976" s="60"/>
    </row>
    <row r="977" spans="3:3" ht="15.75" customHeight="1" x14ac:dyDescent="0.25">
      <c r="C977" s="60"/>
    </row>
    <row r="978" spans="3:3" ht="15.75" customHeight="1" x14ac:dyDescent="0.25">
      <c r="C978" s="60"/>
    </row>
    <row r="979" spans="3:3" ht="15.75" customHeight="1" x14ac:dyDescent="0.25">
      <c r="C979" s="60"/>
    </row>
    <row r="980" spans="3:3" ht="15.75" customHeight="1" x14ac:dyDescent="0.25">
      <c r="C980" s="60"/>
    </row>
    <row r="981" spans="3:3" ht="15.75" customHeight="1" x14ac:dyDescent="0.25">
      <c r="C981" s="60"/>
    </row>
    <row r="982" spans="3:3" ht="15.75" customHeight="1" x14ac:dyDescent="0.25">
      <c r="C982" s="60"/>
    </row>
    <row r="983" spans="3:3" ht="15.75" customHeight="1" x14ac:dyDescent="0.25">
      <c r="C983" s="60"/>
    </row>
    <row r="984" spans="3:3" ht="15.75" customHeight="1" x14ac:dyDescent="0.25">
      <c r="C984" s="60"/>
    </row>
    <row r="985" spans="3:3" ht="15.75" customHeight="1" x14ac:dyDescent="0.25">
      <c r="C985" s="60"/>
    </row>
    <row r="986" spans="3:3" ht="15.75" customHeight="1" x14ac:dyDescent="0.25">
      <c r="C986" s="60"/>
    </row>
    <row r="987" spans="3:3" ht="15.75" customHeight="1" x14ac:dyDescent="0.25">
      <c r="C987" s="60"/>
    </row>
    <row r="988" spans="3:3" ht="15.75" customHeight="1" x14ac:dyDescent="0.25">
      <c r="C988" s="60"/>
    </row>
    <row r="989" spans="3:3" ht="15.75" customHeight="1" x14ac:dyDescent="0.25">
      <c r="C989" s="60"/>
    </row>
    <row r="990" spans="3:3" ht="15.75" customHeight="1" x14ac:dyDescent="0.25">
      <c r="C990" s="60"/>
    </row>
    <row r="991" spans="3:3" ht="15.75" customHeight="1" x14ac:dyDescent="0.25">
      <c r="C991" s="60"/>
    </row>
    <row r="992" spans="3:3" ht="15.75" customHeight="1" x14ac:dyDescent="0.25">
      <c r="C992" s="60"/>
    </row>
    <row r="993" spans="3:3" ht="15.75" customHeight="1" x14ac:dyDescent="0.25">
      <c r="C993" s="60"/>
    </row>
    <row r="994" spans="3:3" ht="15.75" customHeight="1" x14ac:dyDescent="0.25">
      <c r="C994" s="60"/>
    </row>
    <row r="995" spans="3:3" ht="15.75" customHeight="1" x14ac:dyDescent="0.25">
      <c r="C995" s="60"/>
    </row>
    <row r="996" spans="3:3" ht="15.75" customHeight="1" x14ac:dyDescent="0.25">
      <c r="C996" s="60"/>
    </row>
    <row r="997" spans="3:3" ht="15.75" customHeight="1" x14ac:dyDescent="0.25">
      <c r="C997" s="60"/>
    </row>
    <row r="998" spans="3:3" ht="15.75" customHeight="1" x14ac:dyDescent="0.25">
      <c r="C998" s="60"/>
    </row>
    <row r="999" spans="3:3" ht="15.75" customHeight="1" x14ac:dyDescent="0.25">
      <c r="C999" s="60"/>
    </row>
    <row r="1000" spans="3:3" ht="15.75" customHeight="1" x14ac:dyDescent="0.25">
      <c r="C1000" s="60"/>
    </row>
  </sheetData>
  <mergeCells count="9">
    <mergeCell ref="B48:C48"/>
    <mergeCell ref="B49:C49"/>
    <mergeCell ref="B20:D20"/>
    <mergeCell ref="B21:D21"/>
    <mergeCell ref="B22:D22"/>
    <mergeCell ref="B23:D23"/>
    <mergeCell ref="B24:D24"/>
    <mergeCell ref="B35:C35"/>
    <mergeCell ref="B36:C36"/>
  </mergeCells>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P1000"/>
  <sheetViews>
    <sheetView showGridLines="0" workbookViewId="0"/>
  </sheetViews>
  <sheetFormatPr baseColWidth="10" defaultColWidth="14.42578125" defaultRowHeight="15" customHeight="1" x14ac:dyDescent="0.25"/>
  <cols>
    <col min="1" max="2" width="10" customWidth="1"/>
    <col min="3" max="3" width="14.85546875" customWidth="1"/>
    <col min="4" max="4" width="13.5703125" customWidth="1"/>
    <col min="5" max="5" width="10" customWidth="1"/>
    <col min="6" max="6" width="13.28515625" customWidth="1"/>
    <col min="7" max="7" width="15.140625" customWidth="1"/>
    <col min="8" max="8" width="10" customWidth="1"/>
    <col min="9" max="9" width="13" customWidth="1"/>
    <col min="10" max="10" width="15" customWidth="1"/>
    <col min="11" max="11" width="10" customWidth="1"/>
    <col min="12" max="12" width="13.140625" customWidth="1"/>
    <col min="13" max="13" width="15.85546875" customWidth="1"/>
    <col min="14" max="14" width="10" customWidth="1"/>
    <col min="15" max="15" width="13.140625" customWidth="1"/>
    <col min="16" max="16" width="15" customWidth="1"/>
    <col min="17" max="26" width="10" customWidth="1"/>
  </cols>
  <sheetData>
    <row r="1" spans="2:16" ht="15.75" customHeight="1" x14ac:dyDescent="0.25"/>
    <row r="2" spans="2:16" ht="15.75" customHeight="1" x14ac:dyDescent="0.25">
      <c r="C2" s="264"/>
      <c r="D2" s="265"/>
      <c r="E2" s="265"/>
      <c r="F2" s="275" t="s">
        <v>171</v>
      </c>
      <c r="G2" s="196"/>
      <c r="H2" s="196"/>
      <c r="I2" s="196"/>
      <c r="J2" s="196"/>
      <c r="K2" s="196"/>
      <c r="L2" s="196"/>
      <c r="M2" s="196"/>
      <c r="N2" s="196"/>
      <c r="O2" s="196"/>
      <c r="P2" s="276"/>
    </row>
    <row r="3" spans="2:16" ht="15.75" customHeight="1" x14ac:dyDescent="0.25">
      <c r="C3" s="266"/>
      <c r="D3" s="191"/>
      <c r="E3" s="191"/>
      <c r="F3" s="275" t="s">
        <v>172</v>
      </c>
      <c r="G3" s="196"/>
      <c r="H3" s="196"/>
      <c r="I3" s="196"/>
      <c r="J3" s="196"/>
      <c r="K3" s="196"/>
      <c r="L3" s="196"/>
      <c r="M3" s="196"/>
      <c r="N3" s="196"/>
      <c r="O3" s="196"/>
      <c r="P3" s="276"/>
    </row>
    <row r="4" spans="2:16" ht="15.75" customHeight="1" x14ac:dyDescent="0.25">
      <c r="C4" s="266"/>
      <c r="D4" s="191"/>
      <c r="E4" s="191"/>
      <c r="F4" s="275" t="s">
        <v>173</v>
      </c>
      <c r="G4" s="196"/>
      <c r="H4" s="196"/>
      <c r="I4" s="196"/>
      <c r="J4" s="196"/>
      <c r="K4" s="196"/>
      <c r="L4" s="196"/>
      <c r="M4" s="196"/>
      <c r="N4" s="196"/>
      <c r="O4" s="196"/>
      <c r="P4" s="276"/>
    </row>
    <row r="5" spans="2:16" ht="15.75" customHeight="1" x14ac:dyDescent="0.25">
      <c r="C5" s="267"/>
      <c r="D5" s="268"/>
      <c r="E5" s="268"/>
      <c r="F5" s="277" t="s">
        <v>174</v>
      </c>
      <c r="G5" s="196"/>
      <c r="H5" s="196"/>
      <c r="I5" s="196"/>
      <c r="J5" s="278" t="s">
        <v>4</v>
      </c>
      <c r="K5" s="196"/>
      <c r="L5" s="196"/>
      <c r="M5" s="276"/>
      <c r="N5" s="278" t="s">
        <v>175</v>
      </c>
      <c r="O5" s="196"/>
      <c r="P5" s="276"/>
    </row>
    <row r="6" spans="2:16" ht="15.75" customHeight="1" x14ac:dyDescent="0.25">
      <c r="C6" s="70"/>
      <c r="D6" s="70"/>
      <c r="E6" s="70"/>
      <c r="F6" s="71"/>
      <c r="G6" s="72"/>
      <c r="H6" s="72"/>
      <c r="I6" s="72"/>
      <c r="J6" s="73"/>
      <c r="K6" s="72"/>
      <c r="L6" s="72"/>
      <c r="M6" s="72"/>
      <c r="N6" s="73"/>
      <c r="O6" s="74"/>
      <c r="P6" s="74"/>
    </row>
    <row r="7" spans="2:16" x14ac:dyDescent="0.25">
      <c r="C7" s="272" t="s">
        <v>27</v>
      </c>
      <c r="D7" s="265"/>
      <c r="E7" s="265"/>
      <c r="F7" s="265"/>
      <c r="G7" s="265"/>
      <c r="H7" s="265"/>
      <c r="I7" s="265"/>
      <c r="J7" s="265"/>
      <c r="K7" s="265"/>
      <c r="L7" s="265"/>
      <c r="M7" s="265"/>
      <c r="N7" s="265"/>
      <c r="O7" s="265"/>
      <c r="P7" s="273"/>
    </row>
    <row r="8" spans="2:16" ht="15.75" customHeight="1" x14ac:dyDescent="0.25">
      <c r="C8" s="267"/>
      <c r="D8" s="268"/>
      <c r="E8" s="268"/>
      <c r="F8" s="268"/>
      <c r="G8" s="268"/>
      <c r="H8" s="268"/>
      <c r="I8" s="268"/>
      <c r="J8" s="268"/>
      <c r="K8" s="268"/>
      <c r="L8" s="268"/>
      <c r="M8" s="268"/>
      <c r="N8" s="268"/>
      <c r="O8" s="268"/>
      <c r="P8" s="274"/>
    </row>
    <row r="10" spans="2:16" ht="37.5" customHeight="1" x14ac:dyDescent="0.25">
      <c r="B10" s="75"/>
      <c r="C10" s="269" t="s">
        <v>176</v>
      </c>
      <c r="D10" s="270"/>
      <c r="E10" s="76"/>
      <c r="F10" s="271" t="s">
        <v>177</v>
      </c>
      <c r="G10" s="270"/>
      <c r="H10" s="76"/>
      <c r="I10" s="271" t="s">
        <v>178</v>
      </c>
      <c r="J10" s="270"/>
      <c r="K10" s="76"/>
      <c r="L10" s="269" t="s">
        <v>179</v>
      </c>
      <c r="M10" s="270"/>
      <c r="N10" s="76"/>
      <c r="O10" s="269" t="s">
        <v>180</v>
      </c>
      <c r="P10" s="270"/>
    </row>
    <row r="11" spans="2:16" x14ac:dyDescent="0.25">
      <c r="B11" s="75"/>
      <c r="C11" s="49" t="s">
        <v>181</v>
      </c>
      <c r="D11" s="49" t="s">
        <v>182</v>
      </c>
      <c r="F11" s="49" t="s">
        <v>181</v>
      </c>
      <c r="G11" s="49" t="s">
        <v>182</v>
      </c>
      <c r="I11" s="49" t="s">
        <v>181</v>
      </c>
      <c r="J11" s="49" t="s">
        <v>182</v>
      </c>
      <c r="L11" s="49" t="s">
        <v>181</v>
      </c>
      <c r="M11" s="49" t="s">
        <v>182</v>
      </c>
      <c r="O11" s="49" t="s">
        <v>181</v>
      </c>
      <c r="P11" s="49" t="s">
        <v>182</v>
      </c>
    </row>
    <row r="12" spans="2:16" x14ac:dyDescent="0.25">
      <c r="B12" s="75"/>
      <c r="C12" s="77">
        <v>1</v>
      </c>
      <c r="D12" s="78">
        <v>0.5</v>
      </c>
      <c r="E12" s="79"/>
      <c r="F12" s="77">
        <v>1</v>
      </c>
      <c r="G12" s="78">
        <v>0.3</v>
      </c>
      <c r="H12" s="79"/>
      <c r="I12" s="77">
        <v>1</v>
      </c>
      <c r="J12" s="78">
        <v>0.7</v>
      </c>
      <c r="K12" s="79"/>
      <c r="L12" s="77">
        <v>1</v>
      </c>
      <c r="M12" s="78">
        <v>0.05</v>
      </c>
      <c r="N12" s="79"/>
      <c r="O12" s="77">
        <v>1</v>
      </c>
      <c r="P12" s="78">
        <v>0.45</v>
      </c>
    </row>
    <row r="13" spans="2:16" ht="6" customHeight="1" x14ac:dyDescent="0.25">
      <c r="B13" s="75"/>
    </row>
    <row r="14" spans="2:16" x14ac:dyDescent="0.25">
      <c r="B14" s="75"/>
    </row>
    <row r="15" spans="2:16" x14ac:dyDescent="0.25">
      <c r="B15" s="75"/>
    </row>
    <row r="16" spans="2:16" x14ac:dyDescent="0.25">
      <c r="B16" s="75"/>
    </row>
    <row r="17" spans="2:16" x14ac:dyDescent="0.25">
      <c r="B17" s="75"/>
    </row>
    <row r="18" spans="2:16" x14ac:dyDescent="0.25">
      <c r="B18" s="75"/>
    </row>
    <row r="19" spans="2:16" x14ac:dyDescent="0.25">
      <c r="B19" s="75"/>
    </row>
    <row r="20" spans="2:16" x14ac:dyDescent="0.25">
      <c r="B20" s="75"/>
    </row>
    <row r="21" spans="2:16" ht="15.75" customHeight="1" x14ac:dyDescent="0.25">
      <c r="B21" s="75"/>
    </row>
    <row r="22" spans="2:16" ht="15.75" customHeight="1" x14ac:dyDescent="0.25">
      <c r="B22" s="75"/>
    </row>
    <row r="23" spans="2:16" ht="15.75" customHeight="1" x14ac:dyDescent="0.25">
      <c r="B23" s="75"/>
    </row>
    <row r="24" spans="2:16" ht="15.75" customHeight="1" x14ac:dyDescent="0.25">
      <c r="B24" s="75"/>
      <c r="C24" s="279" t="s">
        <v>52</v>
      </c>
      <c r="D24" s="280"/>
      <c r="F24" s="279" t="s">
        <v>183</v>
      </c>
      <c r="G24" s="280"/>
      <c r="I24" s="279" t="s">
        <v>184</v>
      </c>
      <c r="J24" s="280"/>
      <c r="L24" s="279" t="s">
        <v>185</v>
      </c>
      <c r="M24" s="280"/>
      <c r="O24" s="279" t="s">
        <v>101</v>
      </c>
      <c r="P24" s="280"/>
    </row>
    <row r="25" spans="2:16" ht="26.25" customHeight="1" x14ac:dyDescent="0.25">
      <c r="B25" s="75"/>
      <c r="C25" s="281"/>
      <c r="D25" s="282"/>
      <c r="F25" s="281"/>
      <c r="G25" s="282"/>
      <c r="I25" s="281"/>
      <c r="J25" s="282"/>
      <c r="L25" s="281"/>
      <c r="M25" s="282"/>
      <c r="O25" s="281"/>
      <c r="P25" s="282"/>
    </row>
    <row r="26" spans="2:16" ht="15.75" customHeight="1" x14ac:dyDescent="0.25">
      <c r="B26" s="75"/>
      <c r="C26" s="49" t="s">
        <v>181</v>
      </c>
      <c r="D26" s="49" t="s">
        <v>182</v>
      </c>
      <c r="F26" s="49" t="s">
        <v>181</v>
      </c>
      <c r="G26" s="49" t="s">
        <v>182</v>
      </c>
      <c r="I26" s="49" t="s">
        <v>181</v>
      </c>
      <c r="J26" s="49" t="s">
        <v>182</v>
      </c>
      <c r="L26" s="49" t="s">
        <v>181</v>
      </c>
      <c r="M26" s="49" t="s">
        <v>182</v>
      </c>
      <c r="O26" s="49" t="s">
        <v>181</v>
      </c>
      <c r="P26" s="49" t="s">
        <v>182</v>
      </c>
    </row>
    <row r="27" spans="2:16" ht="15.75" customHeight="1" x14ac:dyDescent="0.25">
      <c r="B27" s="75"/>
      <c r="C27" s="77">
        <v>1</v>
      </c>
      <c r="D27" s="78">
        <v>0.5</v>
      </c>
      <c r="F27" s="77">
        <v>1</v>
      </c>
      <c r="G27" s="78">
        <v>0.45</v>
      </c>
      <c r="I27" s="77">
        <v>1</v>
      </c>
      <c r="J27" s="78">
        <v>0.6</v>
      </c>
      <c r="L27" s="77">
        <v>1</v>
      </c>
      <c r="M27" s="78">
        <v>0.15</v>
      </c>
      <c r="O27" s="77">
        <v>1</v>
      </c>
      <c r="P27" s="78">
        <v>0.55000000000000004</v>
      </c>
    </row>
    <row r="28" spans="2:16" ht="7.5" customHeight="1" x14ac:dyDescent="0.25">
      <c r="B28" s="75"/>
    </row>
    <row r="29" spans="2:16" ht="15.75" customHeight="1" x14ac:dyDescent="0.25">
      <c r="B29" s="75"/>
    </row>
    <row r="30" spans="2:16" ht="15.75" customHeight="1" x14ac:dyDescent="0.25">
      <c r="B30" s="75"/>
    </row>
    <row r="31" spans="2:16" ht="15.75" customHeight="1" x14ac:dyDescent="0.25">
      <c r="B31" s="75"/>
    </row>
    <row r="32" spans="2:16" ht="15.75" customHeight="1" x14ac:dyDescent="0.25">
      <c r="B32" s="75"/>
    </row>
    <row r="33" spans="2:16" ht="15.75" customHeight="1" x14ac:dyDescent="0.25">
      <c r="B33" s="75"/>
    </row>
    <row r="34" spans="2:16" ht="15.75" customHeight="1" x14ac:dyDescent="0.25">
      <c r="B34" s="75"/>
    </row>
    <row r="35" spans="2:16" ht="15.75" customHeight="1" x14ac:dyDescent="0.25">
      <c r="B35" s="75"/>
    </row>
    <row r="36" spans="2:16" ht="15.75" customHeight="1" x14ac:dyDescent="0.25">
      <c r="B36" s="75"/>
    </row>
    <row r="37" spans="2:16" ht="15.75" customHeight="1" x14ac:dyDescent="0.25">
      <c r="B37" s="75"/>
    </row>
    <row r="38" spans="2:16" ht="15.75" customHeight="1" x14ac:dyDescent="0.25">
      <c r="B38" s="75"/>
      <c r="C38" s="283" t="s">
        <v>107</v>
      </c>
      <c r="D38" s="265"/>
      <c r="E38" s="265"/>
      <c r="F38" s="265"/>
      <c r="G38" s="265"/>
      <c r="H38" s="265"/>
      <c r="I38" s="265"/>
      <c r="J38" s="273"/>
      <c r="K38" s="80"/>
      <c r="L38" s="283" t="s">
        <v>135</v>
      </c>
      <c r="M38" s="265"/>
      <c r="N38" s="265"/>
      <c r="O38" s="265"/>
      <c r="P38" s="273"/>
    </row>
    <row r="39" spans="2:16" ht="15.75" customHeight="1" x14ac:dyDescent="0.25">
      <c r="B39" s="75"/>
      <c r="C39" s="267"/>
      <c r="D39" s="268"/>
      <c r="E39" s="268"/>
      <c r="F39" s="268"/>
      <c r="G39" s="268"/>
      <c r="H39" s="268"/>
      <c r="I39" s="268"/>
      <c r="J39" s="274"/>
      <c r="K39" s="80"/>
      <c r="L39" s="267"/>
      <c r="M39" s="268"/>
      <c r="N39" s="268"/>
      <c r="O39" s="268"/>
      <c r="P39" s="274"/>
    </row>
    <row r="40" spans="2:16" ht="15.75" customHeight="1" x14ac:dyDescent="0.25"/>
    <row r="41" spans="2:16" ht="24" customHeight="1" x14ac:dyDescent="0.25">
      <c r="B41" s="284"/>
      <c r="C41" s="279" t="s">
        <v>114</v>
      </c>
      <c r="D41" s="280"/>
      <c r="F41" s="279" t="s">
        <v>121</v>
      </c>
      <c r="G41" s="280"/>
      <c r="I41" s="279" t="s">
        <v>186</v>
      </c>
      <c r="J41" s="280"/>
      <c r="L41" s="279" t="s">
        <v>187</v>
      </c>
      <c r="M41" s="280"/>
      <c r="O41" s="279" t="s">
        <v>188</v>
      </c>
      <c r="P41" s="280"/>
    </row>
    <row r="42" spans="2:16" ht="19.5" customHeight="1" x14ac:dyDescent="0.25">
      <c r="B42" s="191"/>
      <c r="C42" s="281"/>
      <c r="D42" s="282"/>
      <c r="F42" s="281"/>
      <c r="G42" s="282"/>
      <c r="I42" s="281"/>
      <c r="J42" s="282"/>
      <c r="L42" s="281"/>
      <c r="M42" s="282"/>
      <c r="O42" s="281"/>
      <c r="P42" s="282"/>
    </row>
    <row r="43" spans="2:16" ht="15.75" customHeight="1" x14ac:dyDescent="0.25">
      <c r="B43" s="191"/>
      <c r="C43" s="49" t="s">
        <v>181</v>
      </c>
      <c r="D43" s="49" t="s">
        <v>182</v>
      </c>
      <c r="F43" s="49" t="s">
        <v>181</v>
      </c>
      <c r="G43" s="49" t="s">
        <v>182</v>
      </c>
      <c r="I43" s="49" t="s">
        <v>181</v>
      </c>
      <c r="J43" s="49" t="s">
        <v>182</v>
      </c>
      <c r="L43" s="49" t="s">
        <v>181</v>
      </c>
      <c r="M43" s="49" t="s">
        <v>182</v>
      </c>
      <c r="O43" s="49" t="s">
        <v>181</v>
      </c>
      <c r="P43" s="49" t="s">
        <v>182</v>
      </c>
    </row>
    <row r="44" spans="2:16" ht="15.75" customHeight="1" x14ac:dyDescent="0.25">
      <c r="B44" s="191"/>
      <c r="C44" s="77">
        <v>1</v>
      </c>
      <c r="D44" s="78">
        <v>0.5</v>
      </c>
      <c r="F44" s="77">
        <v>1</v>
      </c>
      <c r="G44" s="78">
        <v>0.5</v>
      </c>
      <c r="I44" s="77">
        <v>1</v>
      </c>
      <c r="J44" s="78">
        <v>0.5</v>
      </c>
      <c r="L44" s="77">
        <v>1</v>
      </c>
      <c r="M44" s="78">
        <v>0.5</v>
      </c>
      <c r="O44" s="77">
        <v>1</v>
      </c>
      <c r="P44" s="78">
        <v>0.5</v>
      </c>
    </row>
    <row r="45" spans="2:16" ht="8.25" customHeight="1" x14ac:dyDescent="0.25">
      <c r="B45" s="191"/>
    </row>
    <row r="46" spans="2:16" ht="15.75" customHeight="1" x14ac:dyDescent="0.25">
      <c r="B46" s="191"/>
    </row>
    <row r="47" spans="2:16" ht="15.75" customHeight="1" x14ac:dyDescent="0.25">
      <c r="B47" s="191"/>
    </row>
    <row r="48" spans="2:16" ht="15.75" customHeight="1" x14ac:dyDescent="0.25">
      <c r="B48" s="191"/>
    </row>
    <row r="49" spans="2:2" ht="15.75" customHeight="1" x14ac:dyDescent="0.25">
      <c r="B49" s="191"/>
    </row>
    <row r="50" spans="2:2" ht="15.75" customHeight="1" x14ac:dyDescent="0.25">
      <c r="B50" s="191"/>
    </row>
    <row r="51" spans="2:2" ht="15.75" customHeight="1" x14ac:dyDescent="0.25">
      <c r="B51" s="191"/>
    </row>
    <row r="52" spans="2:2" ht="15.75" customHeight="1" x14ac:dyDescent="0.25">
      <c r="B52" s="191"/>
    </row>
    <row r="53" spans="2:2" ht="15.75" customHeight="1" x14ac:dyDescent="0.25"/>
    <row r="54" spans="2:2" ht="15.75" customHeight="1" x14ac:dyDescent="0.25"/>
    <row r="55" spans="2:2" ht="15.75" customHeight="1" x14ac:dyDescent="0.25"/>
    <row r="56" spans="2:2" ht="15.75" customHeight="1" x14ac:dyDescent="0.25"/>
    <row r="57" spans="2:2" ht="15.75" customHeight="1" x14ac:dyDescent="0.25"/>
    <row r="58" spans="2:2" ht="15.75" customHeight="1" x14ac:dyDescent="0.25"/>
    <row r="59" spans="2:2" ht="15.75" customHeight="1" x14ac:dyDescent="0.25"/>
    <row r="60" spans="2:2" ht="15.75" customHeight="1" x14ac:dyDescent="0.25"/>
    <row r="61" spans="2:2" ht="15.75" customHeight="1" x14ac:dyDescent="0.25"/>
    <row r="62" spans="2:2" ht="15.75" customHeight="1" x14ac:dyDescent="0.25"/>
    <row r="63" spans="2:2" ht="15.75" customHeight="1" x14ac:dyDescent="0.25"/>
    <row r="64" spans="2:2"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26">
    <mergeCell ref="L24:M25"/>
    <mergeCell ref="O24:P25"/>
    <mergeCell ref="L38:P39"/>
    <mergeCell ref="L41:M42"/>
    <mergeCell ref="O41:P42"/>
    <mergeCell ref="F24:G25"/>
    <mergeCell ref="I24:J25"/>
    <mergeCell ref="C38:J39"/>
    <mergeCell ref="B41:B52"/>
    <mergeCell ref="C41:D42"/>
    <mergeCell ref="F41:G42"/>
    <mergeCell ref="I41:J42"/>
    <mergeCell ref="C24:D25"/>
    <mergeCell ref="C2:E5"/>
    <mergeCell ref="C10:D10"/>
    <mergeCell ref="F10:G10"/>
    <mergeCell ref="I10:J10"/>
    <mergeCell ref="L10:M10"/>
    <mergeCell ref="C7:P8"/>
    <mergeCell ref="O10:P10"/>
    <mergeCell ref="F2:P2"/>
    <mergeCell ref="F3:P3"/>
    <mergeCell ref="F4:P4"/>
    <mergeCell ref="F5:I5"/>
    <mergeCell ref="J5:M5"/>
    <mergeCell ref="N5:P5"/>
  </mergeCell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PAM  CORTE 1</vt:lpstr>
      <vt:lpstr>PAM CORTE 2</vt:lpstr>
      <vt:lpstr>SEGUIMIENTO 2021</vt:lpstr>
      <vt:lpstr>RESUMEN POR PROYECTO 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msierra</dc:creator>
  <cp:lastModifiedBy>Heidi Del Castillo</cp:lastModifiedBy>
  <dcterms:created xsi:type="dcterms:W3CDTF">2015-04-21T19:45:13Z</dcterms:created>
  <dcterms:modified xsi:type="dcterms:W3CDTF">2021-08-02T16:12:25Z</dcterms:modified>
</cp:coreProperties>
</file>