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mc:AlternateContent xmlns:mc="http://schemas.openxmlformats.org/markup-compatibility/2006">
    <mc:Choice Requires="x15">
      <x15ac:absPath xmlns:x15ac="http://schemas.microsoft.com/office/spreadsheetml/2010/11/ac" url="G:\Mi unidad\Informacion 2019\Mis documentos\00. CALIDAD EDUCATIVA SED\4. PAM 2021\"/>
    </mc:Choice>
  </mc:AlternateContent>
  <xr:revisionPtr revIDLastSave="0" documentId="13_ncr:1_{BA11C7CD-5FC2-4205-9233-152C047FF95D}" xr6:coauthVersionLast="36" xr6:coauthVersionMax="36" xr10:uidLastSave="{00000000-0000-0000-0000-000000000000}"/>
  <bookViews>
    <workbookView xWindow="0" yWindow="0" windowWidth="20730" windowHeight="7305" activeTab="1" xr2:uid="{00000000-000D-0000-FFFF-FFFF00000000}"/>
  </bookViews>
  <sheets>
    <sheet name="PAM  CORTE 1" sheetId="1" r:id="rId1"/>
    <sheet name="PAM CORTE 2" sheetId="2" r:id="rId2"/>
    <sheet name="SEGUIMIENTO 2021" sheetId="3" r:id="rId3"/>
    <sheet name="RESUMEN POR PROYECTO 2021" sheetId="4" r:id="rId4"/>
  </sheets>
  <calcPr calcId="191029"/>
  <extLst>
    <ext uri="GoogleSheetsCustomDataVersion1">
      <go:sheetsCustomData xmlns:go="http://customooxmlschemas.google.com/" r:id="rId8" roundtripDataSignature="AMtx7mgpmLK9+eXscR1Zq159o3DL2xUfyA=="/>
    </ext>
  </extLst>
</workbook>
</file>

<file path=xl/calcChain.xml><?xml version="1.0" encoding="utf-8"?>
<calcChain xmlns="http://schemas.openxmlformats.org/spreadsheetml/2006/main">
  <c r="F21" i="3" l="1"/>
  <c r="F22" i="3"/>
  <c r="F23" i="3"/>
  <c r="F24" i="3"/>
  <c r="F49" i="3"/>
  <c r="F36" i="3"/>
  <c r="E4" i="3"/>
  <c r="D4" i="3"/>
  <c r="D5" i="3"/>
  <c r="D6" i="3"/>
  <c r="D7" i="3"/>
  <c r="G22" i="3"/>
  <c r="G23" i="3"/>
  <c r="G24" i="3"/>
  <c r="G21" i="3"/>
  <c r="E5" i="3"/>
  <c r="E6" i="3"/>
  <c r="E7" i="3"/>
  <c r="O44" i="1" l="1"/>
  <c r="O35" i="1"/>
  <c r="O25" i="1"/>
  <c r="O21" i="1"/>
  <c r="O15" i="1"/>
  <c r="M50" i="1"/>
  <c r="M45" i="1"/>
  <c r="G45" i="1"/>
  <c r="G36" i="1"/>
  <c r="M36" i="1"/>
  <c r="O37" i="1" l="1"/>
  <c r="I35" i="1"/>
  <c r="I25" i="1"/>
  <c r="I21" i="1"/>
  <c r="I15" i="1"/>
  <c r="D49" i="3" l="1"/>
  <c r="D36" i="3"/>
  <c r="E24" i="3"/>
  <c r="E23" i="3"/>
  <c r="E22" i="3"/>
  <c r="E21" i="3"/>
  <c r="C6" i="3"/>
  <c r="C5" i="3"/>
  <c r="C4" i="3"/>
  <c r="M48" i="2"/>
  <c r="G48" i="2"/>
  <c r="O47" i="2"/>
  <c r="O49" i="2" s="1"/>
  <c r="I47" i="2"/>
  <c r="M43" i="2"/>
  <c r="G43" i="2"/>
  <c r="O42" i="2"/>
  <c r="I42" i="2"/>
  <c r="M34" i="2"/>
  <c r="G34" i="2"/>
  <c r="O33" i="2"/>
  <c r="I33" i="2"/>
  <c r="O27" i="2"/>
  <c r="I27" i="2"/>
  <c r="O21" i="2"/>
  <c r="I21" i="2"/>
  <c r="O15" i="2"/>
  <c r="I15" i="2"/>
  <c r="O49" i="1"/>
  <c r="I49" i="1"/>
  <c r="E36" i="3"/>
  <c r="I44" i="1"/>
  <c r="H23" i="3"/>
  <c r="H21" i="3"/>
  <c r="E49" i="3" l="1"/>
  <c r="O51" i="1"/>
  <c r="O52" i="1" s="1"/>
  <c r="H22" i="3"/>
  <c r="H24" i="3"/>
  <c r="G36" i="3"/>
  <c r="O35" i="2"/>
  <c r="F4" i="3"/>
  <c r="O46" i="1"/>
  <c r="O44" i="2"/>
  <c r="G49" i="3"/>
  <c r="F6" i="3" l="1"/>
  <c r="O50" i="2"/>
  <c r="F5" i="3"/>
  <c r="F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13" authorId="0" shapeId="0" xr:uid="{00000000-0006-0000-0000-000001000000}">
      <text>
        <r>
          <rPr>
            <sz val="11"/>
            <color theme="1"/>
            <rFont val="Calibri"/>
            <family val="2"/>
          </rPr>
          <t>======
ID#AAAAM90bM70
Heidi Del Castillo    (2021-07-06 16:40:10)
Lo lidero ana A. A através del foro, para no dejar la meta en blanco</t>
        </r>
      </text>
    </comment>
    <comment ref="F13" authorId="0" shapeId="0" xr:uid="{00000000-0006-0000-0000-000002000000}">
      <text>
        <r>
          <rPr>
            <sz val="11"/>
            <color theme="1"/>
            <rFont val="Calibri"/>
            <family val="2"/>
          </rPr>
          <t>======
ID#AAAAM90bM8E
Heidi Del Castillo    (2021-07-06 16:40:10)
La meta es lograr 3, pero debemos inicar el trabajar al menos con 10</t>
        </r>
      </text>
    </comment>
    <comment ref="J13" authorId="0" shapeId="0" xr:uid="{00000000-0006-0000-0000-000003000000}">
      <text>
        <r>
          <rPr>
            <sz val="11"/>
            <color theme="1"/>
            <rFont val="Calibri"/>
            <family val="2"/>
          </rPr>
          <t>======
ID#AAAAM90bM8o
Heidi Del Castillo    (2021-07-06 16:40:10)
Olga Acosta ivierte 150,000,000</t>
        </r>
      </text>
    </comment>
    <comment ref="F16" authorId="0" shapeId="0" xr:uid="{00000000-0006-0000-0000-000004000000}">
      <text>
        <r>
          <rPr>
            <sz val="11"/>
            <color theme="1"/>
            <rFont val="Calibri"/>
            <family val="2"/>
          </rPr>
          <t>======
ID#AAAAM90bM8g
Heidi Del Castillo    (2021-07-06 16:40:10)
Antonia Santos 2020</t>
        </r>
      </text>
    </comment>
    <comment ref="F19" authorId="0" shapeId="0" xr:uid="{00000000-0006-0000-0000-000005000000}">
      <text>
        <r>
          <rPr>
            <sz val="11"/>
            <color theme="1"/>
            <rFont val="Calibri"/>
            <family val="2"/>
          </rPr>
          <t>======
ID#AAAAM90bM74
Heidi Del Castillo    (2021-07-06 16:40:10)
Se ajusta la meta en 4 IEO más,</t>
        </r>
      </text>
    </comment>
    <comment ref="F22" authorId="0" shapeId="0" xr:uid="{00000000-0006-0000-0000-000006000000}">
      <text>
        <r>
          <rPr>
            <sz val="11"/>
            <color theme="1"/>
            <rFont val="Calibri"/>
            <family val="2"/>
          </rPr>
          <t>======
ID#AAAAM90bM78
Heidi Del Castillo    (2021-07-06 16:40:10)
7. IE OLGA GONZALEZ DE ARRAUT (Country)
8. IE  SAN JUAN DE DAMASCO (Country)
9. IE FERNANDEZ BAENA (Country)
10. IE SOLEDAD ROMAN DE NUÑEZ (Country)
11. IE NUEVO BOSQUE (Country)
12. IE ANA MARIA VELEZ DE TRUJILLO (Santa Rita)
13. IE JOSÉ DE LA VEGA (Santa Rita)
14. IE CORAZÓN DE MARÍA (Santa Rita)
15. IE ANTONIA SANTOS (Santa Rita)
16. IE SANTA MARÍA (Santa Rita)
17. IE VALORES UNIDOS (Virgen y turística) 
18. IE  MADRE GABIRLEA (Virgen y turística)
19. IE PEDRO ROMERO (Virgen y turística)
20. IE LAS GAVIOTAS (Virgen y turística)
21. IE NUESTRO ESFUERZO (Virgen y turística)
22. IE JUAN JOSÉ NIETO (Industrial)
23. IE MANUELA VERGARA DE CURI (Industrial)
24. IE FE Y ALEGRIA EL PROGRESO (Industrial)
25. IE JOSE MANUEL RODRIGUEZ TORICES (INEM9 (Industrial)</t>
        </r>
      </text>
    </comment>
    <comment ref="H22" authorId="0" shapeId="0" xr:uid="{00000000-0006-0000-0000-000007000000}">
      <text>
        <r>
          <rPr>
            <sz val="11"/>
            <color theme="1"/>
            <rFont val="Calibri"/>
            <family val="2"/>
          </rPr>
          <t>======
ID#AAAAM90bM7s
Heidi Del Castillo    (2021-07-06 16:40:10)
Ojo revisar la acción 5, se encuentra contenida en la acción 2</t>
        </r>
      </text>
    </comment>
    <comment ref="D38" authorId="0" shapeId="0" xr:uid="{00000000-0006-0000-0000-000008000000}">
      <text>
        <r>
          <rPr>
            <sz val="11"/>
            <color theme="1"/>
            <rFont val="Calibri"/>
            <family val="2"/>
          </rPr>
          <t>======
ID#AAAAM90bM8U
Heidi Del Castillo    (2021-07-06 16:40:10)
La meta son 1500 profes en 4 años
375 por año..Pendientes los 375 e 2020, por no haberse ejecutado el plan el formación</t>
        </r>
      </text>
    </comment>
    <comment ref="F38" authorId="0" shapeId="0" xr:uid="{00000000-0006-0000-0000-000009000000}">
      <text>
        <r>
          <rPr>
            <sz val="11"/>
            <color theme="1"/>
            <rFont val="Calibri"/>
            <family val="2"/>
          </rPr>
          <t>======
ID#AAAAM90bM7w
Heidi Del Castillo    (2021-07-06 16:40:10)
Ajusto la meta para traer lo pendiete del 2020, y repartir lo en los tres años restantes</t>
        </r>
      </text>
    </comment>
    <comment ref="F40" authorId="0" shapeId="0" xr:uid="{00000000-0006-0000-0000-00000A000000}">
      <text>
        <r>
          <rPr>
            <sz val="11"/>
            <color theme="1"/>
            <rFont val="Calibri"/>
            <family val="2"/>
          </rPr>
          <t>======
ID#AAAAM90bM8w
Heidi Del Castillo    (2021-07-06 16:40:10)
Sugiero ajustar la meta para ir cuempliendo con lo pendiente de 2020. son 3 por cada año, se aumenta 1 en lo rubano y 1 en lo rural</t>
        </r>
      </text>
    </comment>
  </commentList>
  <extLst>
    <ext xmlns:r="http://schemas.openxmlformats.org/officeDocument/2006/relationships" uri="GoogleSheetsCustomDataVersion1">
      <go:sheetsCustomData xmlns:go="http://customooxmlschemas.google.com/" r:id="rId1" roundtripDataSignature="AMtx7mjDPtRE68AuSH2pRKzl+dviYK/6F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13" authorId="0" shapeId="0" xr:uid="{00000000-0006-0000-0100-000001000000}">
      <text>
        <r>
          <rPr>
            <sz val="11"/>
            <color theme="1"/>
            <rFont val="Calibri"/>
            <family val="2"/>
          </rPr>
          <t>======
ID#AAAAM90bM8Y
Heidi Del Castillo    (2021-07-06 16:40:10)
Lo lidero ana A. A através del foro, para no dejar la meta en blanco</t>
        </r>
      </text>
    </comment>
    <comment ref="F13" authorId="0" shapeId="0" xr:uid="{00000000-0006-0000-0100-000002000000}">
      <text>
        <r>
          <rPr>
            <sz val="11"/>
            <color theme="1"/>
            <rFont val="Calibri"/>
            <family val="2"/>
          </rPr>
          <t>======
ID#AAAAM90bM8I
Heidi Del Castillo    (2021-07-06 16:40:10)
La meta es lograr 3, pero debemos inicar el trabajar al menos con 10</t>
        </r>
      </text>
    </comment>
    <comment ref="J13" authorId="0" shapeId="0" xr:uid="{00000000-0006-0000-0100-000003000000}">
      <text>
        <r>
          <rPr>
            <sz val="11"/>
            <color theme="1"/>
            <rFont val="Calibri"/>
            <family val="2"/>
          </rPr>
          <t>======
ID#AAAAM90bM8A
Heidi Del Castillo    (2021-07-06 16:40:10)
Olga Acosta ivierte 150,000,000</t>
        </r>
      </text>
    </comment>
    <comment ref="F16" authorId="0" shapeId="0" xr:uid="{00000000-0006-0000-0100-000004000000}">
      <text>
        <r>
          <rPr>
            <sz val="11"/>
            <color theme="1"/>
            <rFont val="Calibri"/>
            <family val="2"/>
          </rPr>
          <t>======
ID#AAAAM90bM80
Heidi Del Castillo    (2021-07-06 16:40:10)
Antonia Santos 2020</t>
        </r>
      </text>
    </comment>
    <comment ref="F19" authorId="0" shapeId="0" xr:uid="{00000000-0006-0000-0100-000005000000}">
      <text>
        <r>
          <rPr>
            <sz val="11"/>
            <color theme="1"/>
            <rFont val="Calibri"/>
            <family val="2"/>
          </rPr>
          <t>======
ID#AAAAM90bM8c
Heidi Del Castillo    (2021-07-06 16:40:10)
Se ajusta la meta en 4 IEO más,</t>
        </r>
      </text>
    </comment>
    <comment ref="F22" authorId="0" shapeId="0" xr:uid="{00000000-0006-0000-0100-000006000000}">
      <text>
        <r>
          <rPr>
            <sz val="11"/>
            <color theme="1"/>
            <rFont val="Calibri"/>
            <family val="2"/>
          </rPr>
          <t>======
ID#AAAAM90bM8M
Heidi Del Castillo    (2021-07-06 16:40:10)
7. IE OLGA GONZALEZ DE ARRAUT (Country)
8. IE  SAN JUAN DE DAMASCO (Country)
9. IE FERNANDEZ BAENA (Country)
10. IE SOLEDAD ROMAN DE NUÑEZ (Country)
11. IE NUEVO BOSQUE (Country)
12. IE ANA MARIA VELEZ DE TRUJILLO (Santa Rita)
13. IE JOSÉ DE LA VEGA (Santa Rita)
14. IE CORAZÓN DE MARÍA (Santa Rita)
15. IE ANTONIA SANTOS (Santa Rita)
16. IE SANTA MARÍA (Santa Rita)
17. IE VALORES UNIDOS (Virgen y turística) 
18. IE  MADRE GABIRLEA (Virgen y turística)
19. IE PEDRO ROMERO (Virgen y turística)
20. IE LAS GAVIOTAS (Virgen y turística)
21. IE NUESTRO ESFUERZO (Virgen y turística)
22. IE JUAN JOSÉ NIETO (Industrial)
23. IE MANUELA VERGARA DE CURI (Industrial)
24. IE FE Y ALEGRIA EL PROGRESO (Industrial)
25. IE JOSE MANUEL RODRIGUEZ TORICES (INEM9 (Industrial)</t>
        </r>
      </text>
    </comment>
    <comment ref="H22" authorId="0" shapeId="0" xr:uid="{00000000-0006-0000-0100-000007000000}">
      <text>
        <r>
          <rPr>
            <sz val="11"/>
            <color theme="1"/>
            <rFont val="Calibri"/>
            <family val="2"/>
          </rPr>
          <t>======
ID#AAAAM90bM7o
Heidi Del Castillo    (2021-07-06 16:40:10)
Ojo revisar la acción 5, se encuentra contenida en la acción 2</t>
        </r>
      </text>
    </comment>
    <comment ref="F26" authorId="0" shapeId="0" xr:uid="{00000000-0006-0000-0100-000008000000}">
      <text>
        <r>
          <rPr>
            <sz val="11"/>
            <color theme="1"/>
            <rFont val="Calibri"/>
            <family val="2"/>
          </rPr>
          <t>======
ID#AAAAM90bM88
Heidi Del Castillo    (2021-07-06 16:40:10)
1. IE TIERRA BAJA (Rural)
2. IE TÉCNICA PASACABALLO (Rural)
3. IE SANTA ANA (Rural)
4. IE ARARCA (Rural)
5. IE BAYUNCA (Rural)
6. IE ISLAS DEL ROSARIO (Rural)</t>
        </r>
      </text>
    </comment>
    <comment ref="D36" authorId="0" shapeId="0" xr:uid="{00000000-0006-0000-0100-000009000000}">
      <text>
        <r>
          <rPr>
            <sz val="11"/>
            <color theme="1"/>
            <rFont val="Calibri"/>
            <family val="2"/>
          </rPr>
          <t>======
ID#AAAAM90bM8k
Heidi Del Castillo    (2021-07-06 16:40:10)
La meta son 1500 profes en 4 años
375 por año..Pendientes los 375 e 2020, por no haberse ejecutado el plan el formación</t>
        </r>
      </text>
    </comment>
    <comment ref="F36" authorId="0" shapeId="0" xr:uid="{00000000-0006-0000-0100-00000A000000}">
      <text>
        <r>
          <rPr>
            <sz val="11"/>
            <color theme="1"/>
            <rFont val="Calibri"/>
            <family val="2"/>
          </rPr>
          <t>======
ID#AAAAM90bM8Q
Heidi Del Castillo    (2021-07-06 16:40:10)
Ajusto la meta para traer lo pendiete del 2020, y repartir lo en los tres años restantes</t>
        </r>
      </text>
    </comment>
    <comment ref="F38" authorId="0" shapeId="0" xr:uid="{00000000-0006-0000-0100-00000B000000}">
      <text>
        <r>
          <rPr>
            <sz val="11"/>
            <color theme="1"/>
            <rFont val="Calibri"/>
            <family val="2"/>
          </rPr>
          <t>======
ID#AAAAM90bM84
Heidi Del Castillo    (2021-07-06 16:40:10)
Sugiero ajustar la meta para ir cuempliendo con lo pendiente de 2020. son 3 por cada año, se aumenta 1 en lo rubano y 1 en lo rural</t>
        </r>
      </text>
    </comment>
  </commentList>
  <extLst>
    <ext xmlns:r="http://schemas.openxmlformats.org/officeDocument/2006/relationships" uri="GoogleSheetsCustomDataVersion1">
      <go:sheetsCustomData xmlns:go="http://customooxmlschemas.google.com/" r:id="rId1" roundtripDataSignature="AMtx7mj8bv3yJU1p6kZ6qXK88aajCjUXmw=="/>
    </ext>
  </extLst>
</comments>
</file>

<file path=xl/sharedStrings.xml><?xml version="1.0" encoding="utf-8"?>
<sst xmlns="http://schemas.openxmlformats.org/spreadsheetml/2006/main" count="446" uniqueCount="202">
  <si>
    <t>SECRETARÍA DE EDUCACIÓN DISTRITAL CARTAGENA DE INDIAS</t>
  </si>
  <si>
    <t xml:space="preserve">GEDCE02 GARANTIZAR EL MEJORAMIENTO CONTINUO EN LOS ESTABLECIMIENTOS EDUCATIVOS </t>
  </si>
  <si>
    <t>PLAN DE APOYO AL MEJORAMIENTO PAM</t>
  </si>
  <si>
    <t>Codigo: GEDCE02-F018</t>
  </si>
  <si>
    <t>Versión: 1</t>
  </si>
  <si>
    <t xml:space="preserve"> PLAN DE APOYO AL MEJORAMIENTO 2021</t>
  </si>
  <si>
    <t>Fecha de corte</t>
  </si>
  <si>
    <t>SEGUIMINETO</t>
  </si>
  <si>
    <t>COMPONENTES</t>
  </si>
  <si>
    <t>PESO DEL COMPONENTE</t>
  </si>
  <si>
    <t>OBJETIVO ESTRATÉGICO</t>
  </si>
  <si>
    <t>METAS</t>
  </si>
  <si>
    <t>INDICADORES</t>
  </si>
  <si>
    <t>ACCIONES</t>
  </si>
  <si>
    <t>PESO DE LAS ACCIONES</t>
  </si>
  <si>
    <t>RESPONSABLES</t>
  </si>
  <si>
    <t>RECURSOS</t>
  </si>
  <si>
    <t>ESTRATEGIAS DE CALIDAD ASOCIADAS A LA ACCIÓN</t>
  </si>
  <si>
    <t>PROYECTOS MEN</t>
  </si>
  <si>
    <t xml:space="preserve"> LOGRO CON RESPECTO AL VALOR O META  NUMÉRICO </t>
  </si>
  <si>
    <t>PORCENTAJE DE AVANCE CON RESPECTO A LAS ACCIONES (%)</t>
  </si>
  <si>
    <t>RAZONES (ANÁLISIS)</t>
  </si>
  <si>
    <t>OBSERVACIONES</t>
  </si>
  <si>
    <t>RECOMENDACIONES PARA LA MEJORA</t>
  </si>
  <si>
    <t xml:space="preserve">DESCRIPCION </t>
  </si>
  <si>
    <t>UBICACIÓN GEOGRAFICA</t>
  </si>
  <si>
    <t>VALOR NUMERICO</t>
  </si>
  <si>
    <t>ACOMPAÑAMIENTO A EE</t>
  </si>
  <si>
    <t>Atender necesidades diferenciadas en las IEO con bajos e inferiores logros en las pruebas externas  y clasificación del índice total para mejorar los aprendizajes de los estudiantes de básica primaria,secundaria y media, a través de la implementación de diferentes estrategias.</t>
  </si>
  <si>
    <t>Aumentar a tres instituciones eduactivas oficiales que mejoran su indice total en clasificación saber 11</t>
  </si>
  <si>
    <t>Urbano</t>
  </si>
  <si>
    <t>Número de Instituciones Educativas Oficiales que mejoran su índice total de clasificación en Pruebas SABER 11.</t>
  </si>
  <si>
    <t>1.Desarrollar procesos institucionales que contribuyan al mejoramiento de resultados de las Pruebas Saber 11 en las Instituciones Educativas Oficiales del Distrito de Cartagena.</t>
  </si>
  <si>
    <t>Alex Cabarcas de Castro
José Luis Arroyo
Livis Barrios</t>
  </si>
  <si>
    <t>Documentos con resultados indice Total de clasificación Saber 11 y Areas de desempeño en las IEO del Distrito de Cartagena.
Plan Territorial de Lectura, Escritura y Oralidad- ESPALEER</t>
  </si>
  <si>
    <t xml:space="preserve">Acompañamiento    a las IEO por maestros tutores.
</t>
  </si>
  <si>
    <t>Programa Todos Aprender- PTA
Superate con el SABER
Asistencia técnica MEN
Plan Nacional de lectura y Escritura
Evaluar para avanzar 3°-11°</t>
  </si>
  <si>
    <t>2. Fortalecer la implementación de  procesos de formación y evaluación por competencias con docentes.</t>
  </si>
  <si>
    <t>3. Implementar un sistema de información para monitorear el comportamiento del índice de clasificación total en las IEO.</t>
  </si>
  <si>
    <t>Plan  Padrino ICFES aacompañamiento a IEO</t>
  </si>
  <si>
    <t>4. Asistencia Técnica a las IEO focalizadas en el  programa PTA .</t>
  </si>
  <si>
    <t>Marlene Ruiz</t>
  </si>
  <si>
    <t>Acompañamiento  Pedagogico    a las IEO con oportunidades de mejora</t>
  </si>
  <si>
    <t>Rural</t>
  </si>
  <si>
    <t>5.   Fortalecimiento y expansión del programa Nacional de lectura y escritura.</t>
  </si>
  <si>
    <t xml:space="preserve">Enith Guzman
</t>
  </si>
  <si>
    <t xml:space="preserve">3 Instituciones Educativas Oficiales con experiencias en innovación, ciencia y tecnología </t>
  </si>
  <si>
    <t>No. de Instituciones Educativas Oficiales con experiencias en innovación, ciencia y tecnología que contribuyan al aprendizaje de los estudiantes.</t>
  </si>
  <si>
    <t>Fortalecer las prácticas de ciencia, innovación y tecnología en las Instituciones educativas oficiales</t>
  </si>
  <si>
    <t xml:space="preserve">Olga Maldonado
Marcela Meza
</t>
  </si>
  <si>
    <t>Base de datos de experiencias Significativas del Distrito de Cartagena
Formato Guia para inscripción, seguimiento y evaluacion de experiencia significativa.</t>
  </si>
  <si>
    <t>Acompañamiento Pedagógico por  etapas de buenas practicas  y experiencias significativas</t>
  </si>
  <si>
    <t>Experiencias significativasMEN-Colombia Aprende</t>
  </si>
  <si>
    <t>Sub peso del Mejoramiento de la Calidad Educativa de las Instituciones Educativas del Distrito</t>
  </si>
  <si>
    <t>Fortalecer las Instituciones etnoeducativas a través de espacios de asistencia técnica en la consolidación de los PEC y catedra de estudios afrocolombianos  en el marco  de las normas legales  y técnicas  vigentes para los grupos étnicos</t>
  </si>
  <si>
    <t>5  Instituciones Etnoeducativas oficiales con Proyectos Etnoeducativos Comunitarios PEC- revisados, ajustados e implementados</t>
  </si>
  <si>
    <t>No de Instituciones Etnoeducativas oficiales con Proyectos Etnoeducativos Comunitarios PEC- revisados, ajustados e implementados</t>
  </si>
  <si>
    <r>
      <rPr>
        <b/>
        <sz val="11"/>
        <color rgb="FF003366"/>
        <rFont val="Calibri"/>
        <family val="2"/>
      </rPr>
      <t>1</t>
    </r>
    <r>
      <rPr>
        <sz val="11"/>
        <color rgb="FF003366"/>
        <rFont val="Calibri"/>
        <family val="2"/>
      </rPr>
      <t xml:space="preserve">.Asistir  técnicamente la revisión, ajustes y resemantización de PEC en IEO etnoeducativas
</t>
    </r>
    <r>
      <rPr>
        <sz val="11"/>
        <color rgb="FF003366"/>
        <rFont val="Calibri"/>
        <family val="2"/>
      </rPr>
      <t xml:space="preserve">
</t>
    </r>
  </si>
  <si>
    <t>José Gabriel Ortega</t>
  </si>
  <si>
    <t xml:space="preserve">Ley 70 de 1993
Ley 115 de 1994
Decreto 1860 de 1994
Decreto 804 de 1995
Decreto 1122 de 1998
Acuerdo Distrital 015 de 2004
Acuerdo distrital 012 de 2012
Enfoques y  caminos en la construcción de procesos etnoeducativos 2005.
Etnoeducación y diversidad  cultural  SED 2007
SEINA y PABI
KatillaRI Lengua Palenque de sede educativa San Luis Gonzaga, 2011
Lexico de la lengua palenquera :jende suto ta chitia, 2008
</t>
  </si>
  <si>
    <t>La estrategia a implementar atendiendo las disposiciones nacionales que buscan frenar la Pandemia, será la de encuentros virtuales a través de distintas plataformas tecnológicas.</t>
  </si>
  <si>
    <t>No aplica</t>
  </si>
  <si>
    <t xml:space="preserve">2.Desarrollar seminarios, encuentros, talleres sobre prácticas etnopedagogicas </t>
  </si>
  <si>
    <t>3.Desarrollar talleres etnolingüístico para fortalecimiento de la Escuela de lengua criolla palenquera “Minino a chitia ku ma kombilesa suto”</t>
  </si>
  <si>
    <t>3 Instituciones Educativas Oficiales con cátedra de estudios afrocolombianos Implementada</t>
  </si>
  <si>
    <t>Número de Instituciones Educativas Oficiales con cátedra de estudios afrocolombianos Implementada</t>
  </si>
  <si>
    <r>
      <rPr>
        <b/>
        <sz val="11"/>
        <color rgb="FF003366"/>
        <rFont val="Calibri"/>
        <family val="2"/>
      </rPr>
      <t xml:space="preserve">1. </t>
    </r>
    <r>
      <rPr>
        <sz val="11"/>
        <color rgb="FF003366"/>
        <rFont val="Calibri"/>
        <family val="2"/>
      </rPr>
      <t xml:space="preserve">Asistir  técnicamente el desarrollo de la cátedra de estudios afrocolombianos en IEO, con estrategias sobre lineamientos y orientaciones curriculares para CEA.
</t>
    </r>
  </si>
  <si>
    <t>Miguel Obeso</t>
  </si>
  <si>
    <t>1) Lineamientos curriculares catedra de estudios afrocolombianos MEN 1998 y 2014
2) Aportes para maestros: Cátedra de Estudios Afrocolombianls Universidad del Cauca, 2008
3)Enfoques y caminos en la construcción de procesos etnoeducativos 2005
4)Etnoeducación y 
Diversidad Cultural SED-Cartagena 2007
5) Miguel Obeso Miranda; Compilación de Orientaciones curriculares para la Etnoeducación Afrocolombiana 2010</t>
  </si>
  <si>
    <t>Estrategia metodologia virtual, articulada con los recursos educativos de las plataforma de conectivades enlaces por webconferencia, zoom, meet</t>
  </si>
  <si>
    <t>Proyecto MEN, articulación con la Red Territorial de Etnoeducación y cátedra afrocolombiana</t>
  </si>
  <si>
    <t>2.Desarrollar actividades etnopedagogicas decenio afro desde la escuela, en fechas conmemorativas de importancia afrodescendiente</t>
  </si>
  <si>
    <t>Sub peso del Fortalecimiento de las Prácticas Etnoeducativas en Instituciones Educativas Oficiales del Distrito de Cartagena</t>
  </si>
  <si>
    <t>Asistir técnicamente a las instituciones educativas oficiales y no oficiales en la revisión , ajustes , actualización y resemantización  del PEI,  y la ruta de mejoramiento institucional ( Autoevaluación y PMI)</t>
  </si>
  <si>
    <t>25 de Instituciones Educativas Oficiales con herramientas de gestión escolar revisadas, ajustadas y resemantizadas.</t>
  </si>
  <si>
    <t>No. de Instituciones Educativas Oficiales con herramientas de gestión escolar revisadas, ajustadas y resemantizadas.</t>
  </si>
  <si>
    <r>
      <rPr>
        <b/>
        <sz val="11"/>
        <color rgb="FF003366"/>
        <rFont val="Calibri"/>
        <family val="2"/>
      </rPr>
      <t>1.</t>
    </r>
    <r>
      <rPr>
        <sz val="11"/>
        <color rgb="FF003366"/>
        <rFont val="Calibri"/>
        <family val="2"/>
      </rPr>
      <t>Acompañar las propuestas de mejoramiento de las Instituciones Educativas Oficiales</t>
    </r>
    <r>
      <rPr>
        <sz val="11"/>
        <color rgb="FF003366"/>
        <rFont val="Calibri"/>
        <family val="2"/>
      </rPr>
      <t xml:space="preserve">
</t>
    </r>
  </si>
  <si>
    <t>Decreto 1075 de 2015 “Por medio del cual se expide el Decreto Único Reglamentario del Sector Educación”, con el objetivo de compilar y racionalizar las normas de carácter reglamentario que rigen a dicho Sector y contar con un instrumento jurídico único para el mismo.
El Decreto 1290, expedido el 16 de abril de 2009, reglamenta la evaluación del aprendizaje y promoción de los estudiantes en los niveles de educación básica y media que deben realizar los establecimientos educativos; es decir, que se refiere básicamente a la evaluación que se desarrolla en el aula.
Referentes de calidad: Estandares de competencias  , Derechos básicos de aprendizajes DBA - Lineamientos curriculares - orientaciones pedagogicas.
Guia 34 de 2008: Para el mejoramiento Institucional</t>
  </si>
  <si>
    <t>Acompañamiento Pedagógico para la revisión, ajustes y actualización de las herramientas de gestión escolar</t>
  </si>
  <si>
    <t>Programa Todos Aprender- PTA
 Dia E
Siempre Dia E</t>
  </si>
  <si>
    <t>2.Asistir técnicamente la revisión, ajuste y resemantización de los Proyectos Educativos Institucionales- PEI.</t>
  </si>
  <si>
    <t>3.Asistir técnicamente la revisión, ajuste e implementación de las herramientas de gestión escolar: currículo, PMI, Autoevaluación, SIEE</t>
  </si>
  <si>
    <t>4. Mesas de trabajo con UNALDES para la revisión, ajuste y actualización de las herramientas de gestión escolar.</t>
  </si>
  <si>
    <t>5. Revisión , ajustes  y actiualización de los PEI de los establecimientos educativos para el trabajo y desarrollo humano.</t>
  </si>
  <si>
    <t>Sub peso Fortalecimiento de los procesos formativos en las Instituciones Educativas Oficiales del Distrito de Cartagena</t>
  </si>
  <si>
    <t>Asistir técnicamente a las IEO, en el fortalecimiento y expansión de los proyectos transversales,, de competencias ciudadanas,  socioemocionales, educación ambiental,sexual, cultura,.deporte y los proyectos complementarios para atender necesidades de la población estudiantil vulnerable</t>
  </si>
  <si>
    <t>10 Instituciones Educativas Oficiales con órganos de Gobierno y Convivencia Escolar Fortalecidos.</t>
  </si>
  <si>
    <t>No. de Instituciones Educativas Oficiales con órganos de Gobierno y Convivencia Escolar Fortalecidos.</t>
  </si>
  <si>
    <r>
      <rPr>
        <b/>
        <sz val="11"/>
        <color rgb="FF003366"/>
        <rFont val="Calibri"/>
        <family val="2"/>
      </rPr>
      <t>1</t>
    </r>
    <r>
      <rPr>
        <sz val="11"/>
        <color rgb="FF003366"/>
        <rFont val="Calibri"/>
        <family val="2"/>
      </rPr>
      <t xml:space="preserve">.Fortalecer los órganos de gobierno escolar de las IEO.
</t>
    </r>
  </si>
  <si>
    <r>
      <rPr>
        <sz val="11"/>
        <color theme="1"/>
        <rFont val="Calibri"/>
        <family val="2"/>
      </rPr>
      <t xml:space="preserve">Eilyn Medina
</t>
    </r>
    <r>
      <rPr>
        <sz val="11"/>
        <color theme="1"/>
        <rFont val="Calibri"/>
        <family val="2"/>
      </rPr>
      <t>Katherine Garcia</t>
    </r>
  </si>
  <si>
    <t>Decreto 1965 de septiembre 11 de 2013, "Por el cual se reglamenta la Ley 1620 de 2013, que crea el Sistema Nacional de Convivencia Escolar y Formación para el Ejercicio de los Derechos Humanos, la Educación para la Sexualidad y la Prevención y Mitigación de la Violencia Escolar".1. Guía de promoción de derechos humanos sexuales y reproductivos y prevención, identificación y atención del acoso escolar,
2.  Documento de orientaciones de política para la promoción de derechos y la prevención, detección y atención de las violencias en la escuela: Violencia sexual,
3.  Documento de orientaciones de política para la promoción de derechos y la prevención, detección y atención de las violencias en la escuela: Violencia basada en el género y violencia contra la mujer y (iv) Ruta para la atención de situaciones de acoso escolar.</t>
  </si>
  <si>
    <t>Concertación y coordinación intersectorial para la implementación de proyectos pedagógicos transversales.</t>
  </si>
  <si>
    <t>El Programa de Educación para el Ejercicio de los Derechos Humanos (Eduderechos) del Ministerio de Educación Nacional publicó su segundo módulo, una guía que permitirá conocer a la comunidad educativa los procesos que fundamentan la educación para el ejercicio de los derechos humanos.</t>
  </si>
  <si>
    <t>2.Elaborar, ejecutar y evaluar los planes de trabajo de los órganos del Gobierno escolar y Comités de Convivencia Escolar.</t>
  </si>
  <si>
    <t>3.Fortalecer los comité de convivencia de las IEO del Distrito de Cartagena</t>
  </si>
  <si>
    <t>13  Instituciones Educativas Oficiales con revisión, ajuste y fortalecimiento de Proyectos Pedagógicos Transversales.</t>
  </si>
  <si>
    <t>No. de Instituciones Educativas Oficiales con revisión, ajuste y fortalecimiento de Proyectos Pedagógicos Transversales.</t>
  </si>
  <si>
    <r>
      <rPr>
        <b/>
        <sz val="11"/>
        <color rgb="FF003366"/>
        <rFont val="Calibri"/>
        <family val="2"/>
      </rPr>
      <t>1.</t>
    </r>
    <r>
      <rPr>
        <sz val="11"/>
        <color rgb="FF003366"/>
        <rFont val="Calibri"/>
        <family val="2"/>
      </rPr>
      <t xml:space="preserve"> Asistir técnicamente la revisión y ajuste de Proyectos Pedagógicos Transversales en las IEO del distrito de Cartagena.
</t>
    </r>
  </si>
  <si>
    <t>Ana Arnedo
Yoneida Puello</t>
  </si>
  <si>
    <t>Orientaciones pedagógicos para la educación fisica recreación y deporte
Orientaciones pedagógicas para la educación artistica en basica y media.
El Decreto 1743 de 1994, reglamentado por la Ley General de Educación 115/94, el cual establece la obligatoriedad de implementar los PRAE como estrategia para abordar la dimensión ambiental desde la escuela y como herramienta para la intervención de las problemáticas ambientales de cada contexto.</t>
  </si>
  <si>
    <t>Articulación del PRAES, en los proyectos educativos institucionales - PEI de los establecimientos educativos y la inclusión de la dimensión ambiental en los curriculos de la educación.</t>
  </si>
  <si>
    <t>Superate con el Deporte</t>
  </si>
  <si>
    <t>2. Fortalecer los Proyectos Pedagógicos Transversales en las IEO.</t>
  </si>
  <si>
    <t>Sub peso Fortalecimiento de la educación integral desde la participación, democracia y autonomía  en las Instituciones Educativas Oficiales del Distrito de Cartagena</t>
  </si>
  <si>
    <t>SUBTOTAL URBANO ACOMPAÑAMIENTO A EE</t>
  </si>
  <si>
    <t>SUBTOTAL RURAL ACOMPAÑAMIENTO A EE</t>
  </si>
  <si>
    <t>TOTAL  AVANCE EN PESO  DEL COMPONENTE ACOMPAÑAMIENTO A EE</t>
  </si>
  <si>
    <t>FORMACION DE DOCENTES Y DIRECTIVOS DOCENTES</t>
  </si>
  <si>
    <t>Garantizar la ejecución, seguimiento y evaluación  del plan de formación de docentes y directivos docentes en las lineas  de ambientes de aprendizaje mediados por TIC,en su saber disciplinar, pedagógico y reflexivo, con estrategia TIC para la formación bilingüe.</t>
  </si>
  <si>
    <t>7,5% Porcentaje de docentes de Instituciones Educativas Oficiales formados en su saber disciplinar, pedagógico y reflexivo</t>
  </si>
  <si>
    <t>Porcentaje de docentes de Instituciones Educativas Oficiales formados en su saber disciplinar, pedagógico y reflexivo</t>
  </si>
  <si>
    <t>Formar docentes en saberes pedagógicos, disciplinares y reflexivos.</t>
  </si>
  <si>
    <t>Olga Maldonado</t>
  </si>
  <si>
    <t xml:space="preserve">Estatuto de escalafon docente decreto 1278 de 2002- Articulo 17 y 28
Constitución política de Colombia
1991
Leyes Ley 115 de 1994
Ley 715 de 2001
Decretos Nacionales
Decreto 0709 de 1996
Decretos 1850
</t>
  </si>
  <si>
    <t>Comité territorial de formación  y cualificación de docentes y directivos docentes</t>
  </si>
  <si>
    <t>Política de formación de educadores. En un proceso de diálogo y construcción participativa con diferentes actores del sector educativo se concretó el Sistema Colombiano de Formación de Educadores y Lineamientos de Política.</t>
  </si>
  <si>
    <t xml:space="preserve">3  Instituciones Educativas Oficiales beneficiadas con estrategia TIC para la formación bilingüe  </t>
  </si>
  <si>
    <t xml:space="preserve">No. de Instituciones Educativas Oficiales beneficiadas con estrategia TIC para la formación bilingüe  </t>
  </si>
  <si>
    <t>Diseñar e implementar un programa de formación bilingüe mediante la utilización de las TIC dirigido a estudiantes</t>
  </si>
  <si>
    <r>
      <rPr>
        <sz val="11"/>
        <color theme="1"/>
        <rFont val="Calibri"/>
        <family val="2"/>
      </rPr>
      <t xml:space="preserve">Olga Maldonado
</t>
    </r>
    <r>
      <rPr>
        <sz val="11"/>
        <color theme="1"/>
        <rFont val="Calibri"/>
        <family val="2"/>
      </rPr>
      <t>Ana Arnedo
Yoneida Puello
Silvana Garcia</t>
    </r>
  </si>
  <si>
    <t>Linieamientos estandar para proyectos de fortalecimiento del ingles
Ley 1651 de 2013 Lay de bilinguismo</t>
  </si>
  <si>
    <t>Estrategia Duolingo</t>
  </si>
  <si>
    <t>Programa Nacional de Bilinguismo</t>
  </si>
  <si>
    <t>Coordinar las acciones del foro Educativo aprendizajes significativos para la vida en sus diferentes etapas, escenarios y entidades cooperantes.</t>
  </si>
  <si>
    <t>1 Foro Distrital de Educación realizado</t>
  </si>
  <si>
    <t>No. De Foros Distritales de Educación realizados</t>
  </si>
  <si>
    <r>
      <rPr>
        <b/>
        <sz val="11"/>
        <color rgb="FF003366"/>
        <rFont val="Calibri"/>
        <family val="2"/>
      </rPr>
      <t>1.</t>
    </r>
    <r>
      <rPr>
        <sz val="11"/>
        <color rgb="FF003366"/>
        <rFont val="Calibri"/>
        <family val="2"/>
      </rPr>
      <t xml:space="preserve"> Encuentro de experiencias significativas y buenas prácticas para el intercambio del saber
pedagógico.
</t>
    </r>
  </si>
  <si>
    <r>
      <rPr>
        <sz val="11"/>
        <color theme="1"/>
        <rFont val="Calibri"/>
        <family val="2"/>
      </rPr>
      <t>Olga Maldonado
Ana Arnedo
Yoneida Puello
Eilin Medina</t>
    </r>
  </si>
  <si>
    <t>Lineamientos Foro Nacional</t>
  </si>
  <si>
    <t xml:space="preserve"> Etapas  de  Buenas practicas y experiencias significativas</t>
  </si>
  <si>
    <t>2. Evento central -reconocimiento,ponencias, talleres, conferencias yconversatorios</t>
  </si>
  <si>
    <t xml:space="preserve"> Sub peso Fortalecimiento de los procesos formativos en las Instituciones Educativas Oficiales del Distrito de Cartagena</t>
  </si>
  <si>
    <t>SUBTOTAL URBANO FORMACION DE DOCENTES Y DIRECTIVOS DOCENTES</t>
  </si>
  <si>
    <t>SUBTOTAL RURAL FORMACION DE DOCENTES Y DIRECTIVOS DOCENTES</t>
  </si>
  <si>
    <t>TOTAL  AVANCE EN PESO  DEL COMPONENTE FORMACION DE DOCENTES Y DIRECTIVOS DOCENTES</t>
  </si>
  <si>
    <t>USO MTIC</t>
  </si>
  <si>
    <t>Gestionar estrategias y acciones   en coordinación con entidades distritales y nacionales para el fortalecimiento y apropiación de las MTIC</t>
  </si>
  <si>
    <t>248  docentes formados en apropiación de ambientes de aprendizaje mediados por TIC.</t>
  </si>
  <si>
    <t>No. de docentes formados en apropiación de ambientes de aprendizaje mediados por TIC.</t>
  </si>
  <si>
    <t>Formar docentes en apropiación de ambientes de aprendizaje mediados por TIC.</t>
  </si>
  <si>
    <t>Enith Guzman
Adrian Larios 
Marcela Meza
Maria Cecilia Aroca</t>
  </si>
  <si>
    <t>El Ministerio de Tecnologías de la Información y las Comunicaciones, según la Ley 1341 o Ley de TIC, es la entidad que se encarga de diseñar, adoptar y promover las políticas, planes, programas y proyectos del sector de las Tecnologías de la Información y las Comunicaciones.</t>
  </si>
  <si>
    <t xml:space="preserve">1, Uso pedagógico delos medios y tecnologías de la información y comunicación.
</t>
  </si>
  <si>
    <t>El Ministerio de Tecnologías de la Información y las Comunicaciones-MTIC</t>
  </si>
  <si>
    <t>2, Articulación de las tecnologias de la información y comunicación al curriculo</t>
  </si>
  <si>
    <t xml:space="preserve"> Sub peso Fortalecimiento de las TICS</t>
  </si>
  <si>
    <t>SUBTOTAL URBANO USO MTIC</t>
  </si>
  <si>
    <t>SUBTOTAL RURAL USO MTIC</t>
  </si>
  <si>
    <t>TOTAL  AVANCE EN PESO  DEL COMPONENTE USO MTIC</t>
  </si>
  <si>
    <t xml:space="preserve">TOTAL AVANCE GENERAL DEL PAM </t>
  </si>
  <si>
    <t>LIDERDE CALIDAD: BERTHA ISABEL BOLAÑOS TORRES</t>
  </si>
  <si>
    <r>
      <rPr>
        <b/>
        <sz val="11"/>
        <color rgb="FF003366"/>
        <rFont val="Calibri"/>
        <family val="2"/>
      </rPr>
      <t>1</t>
    </r>
    <r>
      <rPr>
        <sz val="11"/>
        <color rgb="FF003366"/>
        <rFont val="Calibri"/>
        <family val="2"/>
      </rPr>
      <t xml:space="preserve">.Asistir  técnicamente la revisión, ajustes y resemantización de PEC en IEO etnoeducativas
</t>
    </r>
    <r>
      <rPr>
        <sz val="11"/>
        <color rgb="FF003366"/>
        <rFont val="Calibri"/>
        <family val="2"/>
      </rPr>
      <t xml:space="preserve">
</t>
    </r>
  </si>
  <si>
    <r>
      <rPr>
        <b/>
        <sz val="11"/>
        <color rgb="FF003366"/>
        <rFont val="Calibri"/>
        <family val="2"/>
      </rPr>
      <t xml:space="preserve">1. </t>
    </r>
    <r>
      <rPr>
        <sz val="11"/>
        <color rgb="FF003366"/>
        <rFont val="Calibri"/>
        <family val="2"/>
      </rPr>
      <t xml:space="preserve">Asistir  técnicamente el desarrollo de la cátedra de estudios afrocolombianos en IEO, con estrategias sobre lineamientos y orientaciones curriculares para CEA.
</t>
    </r>
  </si>
  <si>
    <r>
      <rPr>
        <b/>
        <sz val="11"/>
        <color rgb="FF003366"/>
        <rFont val="Calibri"/>
        <family val="2"/>
      </rPr>
      <t>1.</t>
    </r>
    <r>
      <rPr>
        <sz val="11"/>
        <color rgb="FF003366"/>
        <rFont val="Calibri"/>
        <family val="2"/>
      </rPr>
      <t>Acompañar las propuestas de mejoramiento de las Instituciones Educativas Oficiales</t>
    </r>
    <r>
      <rPr>
        <sz val="11"/>
        <color rgb="FF003366"/>
        <rFont val="Calibri"/>
        <family val="2"/>
      </rPr>
      <t xml:space="preserve">
</t>
    </r>
  </si>
  <si>
    <r>
      <rPr>
        <b/>
        <sz val="11"/>
        <color rgb="FF003366"/>
        <rFont val="Calibri"/>
        <family val="2"/>
      </rPr>
      <t>1</t>
    </r>
    <r>
      <rPr>
        <sz val="11"/>
        <color rgb="FF003366"/>
        <rFont val="Calibri"/>
        <family val="2"/>
      </rPr>
      <t xml:space="preserve">.Fortalecer los órganos de gobierno escolar de las IEO.
</t>
    </r>
  </si>
  <si>
    <r>
      <rPr>
        <sz val="11"/>
        <color theme="1"/>
        <rFont val="Calibri"/>
        <family val="2"/>
      </rPr>
      <t xml:space="preserve">Eilyn Medina
</t>
    </r>
    <r>
      <rPr>
        <sz val="11"/>
        <color theme="1"/>
        <rFont val="Calibri"/>
        <family val="2"/>
      </rPr>
      <t>Katherine Garcia</t>
    </r>
  </si>
  <si>
    <r>
      <rPr>
        <b/>
        <sz val="11"/>
        <color rgb="FF003366"/>
        <rFont val="Calibri"/>
        <family val="2"/>
      </rPr>
      <t>1.</t>
    </r>
    <r>
      <rPr>
        <sz val="11"/>
        <color rgb="FF003366"/>
        <rFont val="Calibri"/>
        <family val="2"/>
      </rPr>
      <t xml:space="preserve"> Asistir técnicamente la revisión y ajuste de Proyectos Pedagógicos Transversales en las IEO del distrito de Cartagena.
</t>
    </r>
  </si>
  <si>
    <r>
      <rPr>
        <sz val="11"/>
        <color theme="1"/>
        <rFont val="Calibri"/>
        <family val="2"/>
      </rPr>
      <t xml:space="preserve">Olga Maldonado
</t>
    </r>
    <r>
      <rPr>
        <sz val="11"/>
        <color theme="1"/>
        <rFont val="Calibri"/>
        <family val="2"/>
      </rPr>
      <t>Ana Arnedo
Yoneida Puello
Silvana Garcia</t>
    </r>
  </si>
  <si>
    <r>
      <rPr>
        <b/>
        <sz val="11"/>
        <color rgb="FF003366"/>
        <rFont val="Calibri"/>
        <family val="2"/>
      </rPr>
      <t>1.</t>
    </r>
    <r>
      <rPr>
        <sz val="11"/>
        <color rgb="FF003366"/>
        <rFont val="Calibri"/>
        <family val="2"/>
      </rPr>
      <t xml:space="preserve"> Encuentro de experiencias significativas y buenas prácticas para el intercambio del saber
pedagógico.
</t>
    </r>
  </si>
  <si>
    <r>
      <rPr>
        <sz val="11"/>
        <color theme="1"/>
        <rFont val="Calibri"/>
        <family val="2"/>
      </rPr>
      <t>Olga Maldonado
Ana Arnedo
Yoneida Puello
Eilin Medina</t>
    </r>
  </si>
  <si>
    <t>SEGUIMIENTO</t>
  </si>
  <si>
    <t>META  EN PESO</t>
  </si>
  <si>
    <t>AVANCE JUNIO 30</t>
  </si>
  <si>
    <t>AVANCE DICIEMBRE 30</t>
  </si>
  <si>
    <t>AVANCE PROMEDIO ANUAL</t>
  </si>
  <si>
    <t>AVANCE ACOMPAÑAMIENTO A EE</t>
  </si>
  <si>
    <t>AVANCE FORMACION DE DOCENTES Y DIRECTIVOS DOCENTES</t>
  </si>
  <si>
    <t>Sub peso COMPONENTE FORMACION DE DOCENTES Y DIRECTIVOS DOCENTES</t>
  </si>
  <si>
    <t>AVANCE COMPONENTE USO MTIC</t>
  </si>
  <si>
    <t>SECRETARIA DE EDUCACION DISTRITAL CARTAGENA DE INDIAS</t>
  </si>
  <si>
    <t>GEDGE02. COMPROMISO DE LA DIRECCIÓN</t>
  </si>
  <si>
    <t>INFORME DE SEGUIMIENTO</t>
  </si>
  <si>
    <r>
      <rPr>
        <b/>
        <sz val="9"/>
        <color theme="1"/>
        <rFont val="Arial"/>
        <family val="2"/>
      </rPr>
      <t>Codigo:</t>
    </r>
    <r>
      <rPr>
        <sz val="9"/>
        <color theme="1"/>
        <rFont val="Arial"/>
        <family val="2"/>
      </rPr>
      <t xml:space="preserve">   GEDGE02-F001</t>
    </r>
  </si>
  <si>
    <t>Vigencia: 20/10/2009</t>
  </si>
  <si>
    <t>Programa Todos Aprender- PTA</t>
  </si>
  <si>
    <t>Superate con el SABER</t>
  </si>
  <si>
    <t>Asistencia técnica MEN</t>
  </si>
  <si>
    <t>Plan Nacional de lectura y Escritura</t>
  </si>
  <si>
    <t>Evaluar para avanzar 3°-11°</t>
  </si>
  <si>
    <t>Meta</t>
  </si>
  <si>
    <t>Avance</t>
  </si>
  <si>
    <t>Articulación con la Red Territorial de Etnoeducación y cátedra afrocolombiana</t>
  </si>
  <si>
    <t>Programa Todos Aprender- PTA
Dia E - Siempre Dia E</t>
  </si>
  <si>
    <t>Derechos Humanos</t>
  </si>
  <si>
    <t>Etapas  de  Buenas practicas y experiencias significativas</t>
  </si>
  <si>
    <t>Uso pedagógico delos medios y tecnologías de la información y comunicación.</t>
  </si>
  <si>
    <t>Articulación de las tecnologias de la información y comunicación al curriculo</t>
  </si>
  <si>
    <t>105 Instituciones Educativas Oficiales con programa de promoción, formación, prevención y protección de los derechos humanos de las mujeres, para vivir una vida libre de violencias dirigido a niñas, niños y jóvenes</t>
  </si>
  <si>
    <t>Talleres de formación con docentes, estudiantes y padres/madres de familia sobre prevención de violencias basadas en género, derechos humanos y construcción de ciudadanías</t>
  </si>
  <si>
    <t>Elaboración, edición y publicación de cartilla pedagógicas sobre derechos de las mujeres y las niñas.</t>
  </si>
  <si>
    <t>Jornadas pedagógicas con docentes para incorporar cambios en el currículo, planes de áreas y planes de clases.</t>
  </si>
  <si>
    <t>Jornadas culturales, artísticas y recreativas con contenidos de derechos humanos y prevención de las violencias basadas en género.</t>
  </si>
  <si>
    <t>N° de  Instituciones Educativas Oficiales con programa de promoción, formación, prevención y protección de los derechos humanos de las mujeres, para vivir una vida libre de violencias dirigido a niñas, niños y jóvenes</t>
  </si>
  <si>
    <t>Eilin Medina 
Rubiela Valderrama</t>
  </si>
  <si>
    <t>Sub peso Fortalecimiento de Proyectos transversales y la educación integral desde la participación, democracia y autonomía  en las Instituciones Educativas Oficiales del Distrito de Cartagena</t>
  </si>
  <si>
    <t>Sub peso Fortalecimiento de los procesosmejoramiento de la gestion escolar en las Instituciones Educativas Oficiales del Distrito de Cartagena</t>
  </si>
  <si>
    <t xml:space="preserve"> Sub peso Fortalecimiento de ambientes de aprendizajes mediados po  TICS</t>
  </si>
  <si>
    <r>
      <rPr>
        <sz val="11"/>
        <rFont val="Calibri"/>
        <family val="2"/>
      </rPr>
      <t>Heidi Del Castillo
Alex Cabarcas
Farid Hurtado
Livis Barrios
Marlene Ruiz
Maria Cecilia Aroca
Edna jimenez
José Luis Arroyo
Laury Meza
Brianda Campo
Alfonso Rangel</t>
    </r>
  </si>
  <si>
    <t xml:space="preserve">Heidi Del Castillo
Alex Cabarcas
Farid Hurtado
Livis Barrios
Marlene Ruiz
Maria Cecilia Aroca
Edna jimenez
José Luis Arroyo
</t>
  </si>
  <si>
    <t>COMPILACIÓN A CARGO DE : Heidi Del Castillo Ballestas, PE Líder de Mejoramiento Institucional</t>
  </si>
  <si>
    <t>Versión: 2</t>
  </si>
  <si>
    <t>Vigencia: 01/03/2021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</si>
</sst>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
  </numFmts>
  <fonts count="42" x14ac:knownFonts="1">
    <font>
      <sz val="11"/>
      <color theme="1"/>
      <name val="Calibri"/>
    </font>
    <font>
      <b/>
      <sz val="12"/>
      <color theme="1"/>
      <name val="Arial"/>
      <family val="2"/>
    </font>
    <font>
      <sz val="12"/>
      <color theme="1"/>
      <name val="Calibri"/>
      <family val="2"/>
    </font>
    <font>
      <sz val="11"/>
      <name val="Calibri"/>
      <family val="2"/>
    </font>
    <font>
      <sz val="11"/>
      <color theme="0"/>
      <name val="Calibri"/>
      <family val="2"/>
    </font>
    <font>
      <b/>
      <sz val="16"/>
      <color theme="1"/>
      <name val="Calibri"/>
      <family val="2"/>
    </font>
    <font>
      <b/>
      <sz val="12"/>
      <color theme="1"/>
      <name val="Calibri"/>
      <family val="2"/>
    </font>
    <font>
      <b/>
      <sz val="12"/>
      <color rgb="FFFABF8F"/>
      <name val="Arial"/>
      <family val="2"/>
    </font>
    <font>
      <b/>
      <sz val="14"/>
      <color theme="1"/>
      <name val="Calibri"/>
      <family val="2"/>
    </font>
    <font>
      <b/>
      <sz val="10"/>
      <color theme="1"/>
      <name val="Arial"/>
      <family val="2"/>
    </font>
    <font>
      <b/>
      <sz val="8"/>
      <color theme="1"/>
      <name val="Arial"/>
      <family val="2"/>
    </font>
    <font>
      <b/>
      <sz val="11"/>
      <color theme="1"/>
      <name val="Calibri"/>
      <family val="2"/>
    </font>
    <font>
      <b/>
      <sz val="10"/>
      <color rgb="FF003366"/>
      <name val="Arial"/>
      <family val="2"/>
    </font>
    <font>
      <sz val="11"/>
      <color rgb="FF1F497D"/>
      <name val="Calibri"/>
      <family val="2"/>
    </font>
    <font>
      <sz val="11"/>
      <color rgb="FF003366"/>
      <name val="Calibri"/>
      <family val="2"/>
    </font>
    <font>
      <sz val="10"/>
      <color theme="1"/>
      <name val="Arial"/>
      <family val="2"/>
    </font>
    <font>
      <b/>
      <sz val="11"/>
      <color rgb="FF003366"/>
      <name val="Calibri"/>
      <family val="2"/>
    </font>
    <font>
      <b/>
      <sz val="10"/>
      <color theme="1"/>
      <name val="Calibri"/>
      <family val="2"/>
    </font>
    <font>
      <b/>
      <sz val="11"/>
      <color rgb="FF1F497D"/>
      <name val="Calibri"/>
      <family val="2"/>
    </font>
    <font>
      <sz val="10"/>
      <color rgb="FF000000"/>
      <name val="Arial"/>
      <family val="2"/>
    </font>
    <font>
      <b/>
      <sz val="12"/>
      <color rgb="FF003366"/>
      <name val="Calibri"/>
      <family val="2"/>
    </font>
    <font>
      <b/>
      <sz val="18"/>
      <color rgb="FF000000"/>
      <name val="Calibri"/>
      <family val="2"/>
    </font>
    <font>
      <b/>
      <sz val="20"/>
      <color rgb="FF000000"/>
      <name val="Arial"/>
      <family val="2"/>
    </font>
    <font>
      <b/>
      <sz val="20"/>
      <color rgb="FF000000"/>
      <name val="Calibri"/>
      <family val="2"/>
    </font>
    <font>
      <b/>
      <sz val="12"/>
      <color rgb="FF003366"/>
      <name val="Arial"/>
      <family val="2"/>
    </font>
    <font>
      <b/>
      <sz val="18"/>
      <color theme="1"/>
      <name val="Arial"/>
      <family val="2"/>
    </font>
    <font>
      <b/>
      <sz val="9"/>
      <color theme="1"/>
      <name val="Calibri"/>
      <family val="2"/>
    </font>
    <font>
      <sz val="9"/>
      <color theme="1"/>
      <name val="Calibri"/>
      <family val="2"/>
    </font>
    <font>
      <sz val="8"/>
      <color theme="1"/>
      <name val="Calibri"/>
      <family val="2"/>
    </font>
    <font>
      <b/>
      <sz val="9"/>
      <color theme="1"/>
      <name val="Arial"/>
      <family val="2"/>
    </font>
    <font>
      <sz val="9"/>
      <color theme="1"/>
      <name val="Arial"/>
      <family val="2"/>
    </font>
    <font>
      <b/>
      <sz val="22"/>
      <color theme="1"/>
      <name val="Calibri"/>
      <family val="2"/>
    </font>
    <font>
      <sz val="22"/>
      <color theme="1"/>
      <name val="Calibri"/>
      <family val="2"/>
    </font>
    <font>
      <sz val="10"/>
      <color theme="1"/>
      <name val="Calibri"/>
      <family val="2"/>
    </font>
    <font>
      <b/>
      <sz val="18"/>
      <color theme="1"/>
      <name val="Calibri"/>
      <family val="2"/>
    </font>
    <font>
      <sz val="16"/>
      <color theme="1"/>
      <name val="Calibri"/>
      <family val="2"/>
    </font>
    <font>
      <sz val="11"/>
      <color theme="1"/>
      <name val="Arial"/>
      <family val="2"/>
    </font>
    <font>
      <sz val="11"/>
      <color theme="1"/>
      <name val="Calibri"/>
      <family val="2"/>
    </font>
    <font>
      <b/>
      <sz val="8"/>
      <color theme="1"/>
      <name val="Arial"/>
      <family val="2"/>
    </font>
    <font>
      <sz val="11"/>
      <color rgb="FF1F497D"/>
      <name val="Calibri"/>
      <family val="2"/>
    </font>
    <font>
      <sz val="12"/>
      <color theme="1"/>
      <name val="Noto Sans Symbols"/>
    </font>
    <font>
      <b/>
      <sz val="10"/>
      <color theme="1"/>
      <name val="Calibri"/>
      <family val="2"/>
    </font>
  </fonts>
  <fills count="16">
    <fill>
      <patternFill patternType="none"/>
    </fill>
    <fill>
      <patternFill patternType="gray125"/>
    </fill>
    <fill>
      <patternFill patternType="solid">
        <fgColor rgb="FF7F7F7F"/>
        <bgColor rgb="FF7F7F7F"/>
      </patternFill>
    </fill>
    <fill>
      <patternFill patternType="solid">
        <fgColor rgb="FFFABF8F"/>
        <bgColor rgb="FFFABF8F"/>
      </patternFill>
    </fill>
    <fill>
      <patternFill patternType="solid">
        <fgColor rgb="FFFFCC99"/>
        <bgColor rgb="FFFFCC99"/>
      </patternFill>
    </fill>
    <fill>
      <patternFill patternType="solid">
        <fgColor theme="0"/>
        <bgColor theme="0"/>
      </patternFill>
    </fill>
    <fill>
      <patternFill patternType="solid">
        <fgColor rgb="FFD8D8D8"/>
        <bgColor rgb="FFD8D8D8"/>
      </patternFill>
    </fill>
    <fill>
      <patternFill patternType="solid">
        <fgColor rgb="FFE36C09"/>
        <bgColor rgb="FFE36C09"/>
      </patternFill>
    </fill>
    <fill>
      <patternFill patternType="solid">
        <fgColor rgb="FFDBE5F1"/>
        <bgColor rgb="FFDBE5F1"/>
      </patternFill>
    </fill>
    <fill>
      <patternFill patternType="solid">
        <fgColor rgb="FFEEECE1"/>
        <bgColor rgb="FFEEECE1"/>
      </patternFill>
    </fill>
    <fill>
      <patternFill patternType="solid">
        <fgColor rgb="FFE5B8B7"/>
        <bgColor rgb="FFE5B8B7"/>
      </patternFill>
    </fill>
    <fill>
      <patternFill patternType="solid">
        <fgColor rgb="FFFBD4B4"/>
        <bgColor rgb="FFFBD4B4"/>
      </patternFill>
    </fill>
    <fill>
      <patternFill patternType="solid">
        <fgColor rgb="FFC6D9F0"/>
        <bgColor rgb="FFC6D9F0"/>
      </patternFill>
    </fill>
    <fill>
      <patternFill patternType="solid">
        <fgColor rgb="FFBFBFBF"/>
        <bgColor rgb="FFBFBFBF"/>
      </patternFill>
    </fill>
    <fill>
      <patternFill patternType="solid">
        <fgColor rgb="FFDAEEF3"/>
        <bgColor rgb="FFDAEEF3"/>
      </patternFill>
    </fill>
    <fill>
      <patternFill patternType="solid">
        <fgColor rgb="FFDDD9C3"/>
        <bgColor rgb="FFDDD9C3"/>
      </patternFill>
    </fill>
  </fills>
  <borders count="64">
    <border>
      <left/>
      <right/>
      <top/>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top/>
      <bottom style="thin">
        <color rgb="FF000000"/>
      </bottom>
      <diagonal/>
    </border>
    <border>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rgb="FF000000"/>
      </right>
      <top/>
      <bottom/>
      <diagonal/>
    </border>
  </borders>
  <cellStyleXfs count="1">
    <xf numFmtId="0" fontId="0" fillId="0" borderId="0"/>
  </cellStyleXfs>
  <cellXfs count="283">
    <xf numFmtId="0" fontId="0" fillId="0" borderId="0" xfId="0" applyFont="1" applyAlignment="1"/>
    <xf numFmtId="0" fontId="0" fillId="0" borderId="0" xfId="0" applyFont="1" applyAlignment="1">
      <alignment horizontal="center"/>
    </xf>
    <xf numFmtId="0" fontId="0" fillId="0" borderId="2" xfId="0" applyFont="1" applyBorder="1" applyAlignment="1">
      <alignment vertical="center"/>
    </xf>
    <xf numFmtId="16" fontId="4" fillId="0" borderId="4" xfId="0" applyNumberFormat="1" applyFont="1" applyBorder="1" applyAlignment="1">
      <alignment vertical="center"/>
    </xf>
    <xf numFmtId="0" fontId="5" fillId="2" borderId="8" xfId="0" applyFont="1" applyFill="1" applyBorder="1" applyAlignment="1">
      <alignment horizontal="center" vertical="center" wrapText="1"/>
    </xf>
    <xf numFmtId="16" fontId="6" fillId="2" borderId="9" xfId="0" applyNumberFormat="1" applyFont="1" applyFill="1" applyBorder="1" applyAlignment="1">
      <alignment horizontal="center" vertical="center" wrapText="1"/>
    </xf>
    <xf numFmtId="16" fontId="7" fillId="3" borderId="10" xfId="0" applyNumberFormat="1" applyFont="1" applyFill="1" applyBorder="1" applyAlignment="1">
      <alignment vertical="center" wrapText="1"/>
    </xf>
    <xf numFmtId="0" fontId="1" fillId="5" borderId="14" xfId="0" applyFont="1" applyFill="1" applyBorder="1" applyAlignment="1">
      <alignment vertical="center" wrapText="1"/>
    </xf>
    <xf numFmtId="0" fontId="11" fillId="0" borderId="0" xfId="0" applyFont="1" applyAlignment="1">
      <alignment horizontal="center" vertical="center"/>
    </xf>
    <xf numFmtId="0" fontId="9" fillId="6" borderId="23" xfId="0" applyFont="1" applyFill="1" applyBorder="1" applyAlignment="1">
      <alignment horizontal="center" vertical="center"/>
    </xf>
    <xf numFmtId="0" fontId="9" fillId="6" borderId="23" xfId="0" applyFont="1" applyFill="1" applyBorder="1" applyAlignment="1">
      <alignment horizontal="center" vertical="center" wrapText="1"/>
    </xf>
    <xf numFmtId="0" fontId="13" fillId="0" borderId="15" xfId="0" applyFont="1" applyBorder="1" applyAlignment="1">
      <alignment horizontal="center" vertical="center" wrapText="1"/>
    </xf>
    <xf numFmtId="0" fontId="15" fillId="0" borderId="10" xfId="0" applyFont="1" applyBorder="1" applyAlignment="1">
      <alignment horizontal="left" vertical="center" wrapText="1"/>
    </xf>
    <xf numFmtId="9" fontId="15" fillId="0" borderId="10" xfId="0" applyNumberFormat="1" applyFont="1" applyBorder="1" applyAlignment="1">
      <alignment horizontal="center" vertical="center" wrapText="1"/>
    </xf>
    <xf numFmtId="9" fontId="0" fillId="5"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0" fontId="13" fillId="0" borderId="10" xfId="0" applyFont="1" applyBorder="1" applyAlignment="1">
      <alignment vertical="center" wrapText="1"/>
    </xf>
    <xf numFmtId="0" fontId="15"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15" fillId="0" borderId="10" xfId="0" applyFont="1" applyBorder="1" applyAlignment="1">
      <alignment horizontal="center" vertical="top" wrapText="1"/>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14" fillId="0" borderId="10" xfId="0" applyFont="1" applyBorder="1" applyAlignment="1">
      <alignment vertical="center" wrapText="1"/>
    </xf>
    <xf numFmtId="9" fontId="14" fillId="0" borderId="15" xfId="0" applyNumberFormat="1" applyFont="1" applyBorder="1" applyAlignment="1">
      <alignment horizontal="center" vertical="center" wrapText="1"/>
    </xf>
    <xf numFmtId="9" fontId="0" fillId="5" borderId="23" xfId="0" applyNumberFormat="1" applyFont="1" applyFill="1" applyBorder="1" applyAlignment="1">
      <alignment horizontal="center" vertical="center" wrapText="1"/>
    </xf>
    <xf numFmtId="0" fontId="0" fillId="0" borderId="10" xfId="0" applyFont="1" applyBorder="1" applyAlignment="1">
      <alignment vertical="center" wrapText="1"/>
    </xf>
    <xf numFmtId="9" fontId="14" fillId="0" borderId="10" xfId="0" applyNumberFormat="1" applyFont="1" applyBorder="1" applyAlignment="1">
      <alignment horizontal="center" vertical="center" wrapText="1"/>
    </xf>
    <xf numFmtId="0" fontId="0" fillId="0" borderId="28" xfId="0" applyFont="1" applyBorder="1" applyAlignment="1">
      <alignment vertical="center" wrapText="1"/>
    </xf>
    <xf numFmtId="0" fontId="0" fillId="0" borderId="22" xfId="0" applyFont="1" applyBorder="1" applyAlignment="1">
      <alignment vertical="center" wrapText="1"/>
    </xf>
    <xf numFmtId="0" fontId="16" fillId="9" borderId="29" xfId="0" applyFont="1" applyFill="1" applyBorder="1" applyAlignment="1">
      <alignment vertical="center" wrapText="1"/>
    </xf>
    <xf numFmtId="9" fontId="16" fillId="9" borderId="10" xfId="0" applyNumberFormat="1" applyFont="1" applyFill="1" applyBorder="1" applyAlignment="1">
      <alignment horizontal="center" vertical="center" wrapText="1"/>
    </xf>
    <xf numFmtId="9" fontId="11" fillId="10" borderId="10" xfId="0" applyNumberFormat="1" applyFont="1" applyFill="1" applyBorder="1" applyAlignment="1">
      <alignment horizontal="center" vertical="center" wrapText="1"/>
    </xf>
    <xf numFmtId="0" fontId="18" fillId="9" borderId="10" xfId="0" applyFont="1" applyFill="1" applyBorder="1" applyAlignment="1">
      <alignment vertical="center" wrapText="1"/>
    </xf>
    <xf numFmtId="165" fontId="11" fillId="11" borderId="10" xfId="0" applyNumberFormat="1" applyFont="1" applyFill="1" applyBorder="1" applyAlignment="1">
      <alignment horizontal="center" vertical="center" wrapText="1"/>
    </xf>
    <xf numFmtId="0" fontId="14" fillId="0" borderId="10" xfId="0" applyFont="1" applyBorder="1" applyAlignment="1">
      <alignment horizontal="left" vertical="center" wrapText="1"/>
    </xf>
    <xf numFmtId="0" fontId="0" fillId="0" borderId="15" xfId="0" applyFont="1" applyBorder="1" applyAlignment="1">
      <alignment horizontal="center" vertical="center"/>
    </xf>
    <xf numFmtId="0" fontId="0" fillId="0" borderId="10" xfId="0" applyFont="1" applyBorder="1" applyAlignment="1">
      <alignment wrapText="1"/>
    </xf>
    <xf numFmtId="0" fontId="0" fillId="0" borderId="28" xfId="0" applyFont="1" applyBorder="1" applyAlignment="1"/>
    <xf numFmtId="0" fontId="0" fillId="0" borderId="22" xfId="0" applyFont="1" applyBorder="1" applyAlignment="1"/>
    <xf numFmtId="0" fontId="0" fillId="0" borderId="15" xfId="0" applyFont="1" applyBorder="1" applyAlignment="1">
      <alignment vertical="center" wrapText="1"/>
    </xf>
    <xf numFmtId="0" fontId="0" fillId="0" borderId="10" xfId="0" applyFont="1" applyBorder="1" applyAlignment="1">
      <alignment vertical="center"/>
    </xf>
    <xf numFmtId="0" fontId="0" fillId="0" borderId="11" xfId="0" applyFont="1" applyBorder="1" applyAlignment="1"/>
    <xf numFmtId="0" fontId="14" fillId="0" borderId="10" xfId="0" applyFont="1" applyBorder="1" applyAlignment="1">
      <alignment horizontal="center" vertical="center" wrapText="1"/>
    </xf>
    <xf numFmtId="0" fontId="14" fillId="0" borderId="10" xfId="0" applyFont="1" applyBorder="1" applyAlignment="1">
      <alignment horizontal="left" vertical="top" wrapText="1"/>
    </xf>
    <xf numFmtId="9" fontId="20" fillId="9" borderId="10" xfId="0" applyNumberFormat="1" applyFont="1" applyFill="1" applyBorder="1" applyAlignment="1">
      <alignment horizontal="center" vertical="center" wrapText="1"/>
    </xf>
    <xf numFmtId="9" fontId="21" fillId="10" borderId="10" xfId="0" applyNumberFormat="1" applyFont="1" applyFill="1" applyBorder="1" applyAlignment="1">
      <alignment horizontal="center" vertical="center" wrapText="1"/>
    </xf>
    <xf numFmtId="165" fontId="11" fillId="11" borderId="34" xfId="0" applyNumberFormat="1" applyFont="1" applyFill="1" applyBorder="1" applyAlignment="1">
      <alignment horizontal="center" vertical="center" wrapText="1"/>
    </xf>
    <xf numFmtId="1" fontId="14" fillId="0" borderId="10" xfId="0" applyNumberFormat="1" applyFont="1" applyBorder="1" applyAlignment="1">
      <alignment horizontal="center" vertical="center" wrapText="1"/>
    </xf>
    <xf numFmtId="0" fontId="0" fillId="0" borderId="10" xfId="0" applyFont="1" applyBorder="1" applyAlignment="1">
      <alignment horizontal="center"/>
    </xf>
    <xf numFmtId="9" fontId="15" fillId="5" borderId="10" xfId="0" applyNumberFormat="1" applyFont="1" applyFill="1" applyBorder="1" applyAlignment="1">
      <alignment horizontal="center" vertical="center" wrapText="1"/>
    </xf>
    <xf numFmtId="0" fontId="0" fillId="0" borderId="22" xfId="0" applyFont="1" applyBorder="1" applyAlignment="1">
      <alignment horizontal="center" vertical="center"/>
    </xf>
    <xf numFmtId="0" fontId="13" fillId="0" borderId="10" xfId="0" applyFont="1" applyBorder="1" applyAlignment="1">
      <alignment horizontal="left" vertical="center" wrapText="1"/>
    </xf>
    <xf numFmtId="0" fontId="0" fillId="0" borderId="10" xfId="0" applyFont="1" applyBorder="1" applyAlignment="1"/>
    <xf numFmtId="0" fontId="11" fillId="0" borderId="0" xfId="0" applyFont="1" applyAlignment="1"/>
    <xf numFmtId="9" fontId="0" fillId="11" borderId="10" xfId="0" applyNumberFormat="1" applyFont="1" applyFill="1" applyBorder="1" applyAlignment="1">
      <alignment horizontal="center" vertical="center" wrapText="1"/>
    </xf>
    <xf numFmtId="9" fontId="0" fillId="11" borderId="23" xfId="0" applyNumberFormat="1" applyFont="1" applyFill="1" applyBorder="1" applyAlignment="1">
      <alignment horizontal="center" vertical="center" wrapText="1"/>
    </xf>
    <xf numFmtId="9" fontId="11" fillId="11" borderId="10" xfId="0" applyNumberFormat="1" applyFont="1" applyFill="1" applyBorder="1" applyAlignment="1">
      <alignment horizontal="center" vertical="center" wrapText="1"/>
    </xf>
    <xf numFmtId="9" fontId="11" fillId="11" borderId="34" xfId="0" applyNumberFormat="1" applyFont="1" applyFill="1" applyBorder="1" applyAlignment="1">
      <alignment horizontal="center" vertical="center" wrapText="1"/>
    </xf>
    <xf numFmtId="9" fontId="15" fillId="11" borderId="10" xfId="0" applyNumberFormat="1" applyFont="1" applyFill="1" applyBorder="1" applyAlignment="1">
      <alignment horizontal="center" vertical="center" wrapText="1"/>
    </xf>
    <xf numFmtId="0" fontId="0" fillId="0" borderId="0" xfId="0" applyFont="1" applyAlignment="1">
      <alignment horizontal="center" vertical="center"/>
    </xf>
    <xf numFmtId="0" fontId="17" fillId="0" borderId="10" xfId="0" applyFont="1" applyBorder="1" applyAlignment="1">
      <alignment horizontal="center" vertical="center"/>
    </xf>
    <xf numFmtId="0" fontId="26" fillId="0" borderId="10" xfId="0" applyFont="1" applyBorder="1" applyAlignment="1">
      <alignment horizontal="center" vertical="center"/>
    </xf>
    <xf numFmtId="0" fontId="26" fillId="0" borderId="10" xfId="0" applyFont="1" applyBorder="1" applyAlignment="1">
      <alignment horizontal="center" vertical="center" wrapText="1"/>
    </xf>
    <xf numFmtId="0" fontId="27" fillId="0" borderId="10" xfId="0" applyFont="1" applyBorder="1" applyAlignment="1"/>
    <xf numFmtId="9" fontId="27" fillId="0" borderId="10" xfId="0" applyNumberFormat="1" applyFont="1" applyBorder="1" applyAlignment="1">
      <alignment horizontal="center" vertical="center"/>
    </xf>
    <xf numFmtId="9" fontId="27" fillId="0" borderId="10" xfId="0" applyNumberFormat="1" applyFont="1" applyBorder="1" applyAlignment="1">
      <alignment horizontal="center"/>
    </xf>
    <xf numFmtId="0" fontId="26" fillId="0" borderId="10" xfId="0" applyFont="1" applyBorder="1" applyAlignment="1">
      <alignment horizontal="center"/>
    </xf>
    <xf numFmtId="9" fontId="27" fillId="5" borderId="10" xfId="0" applyNumberFormat="1" applyFont="1" applyFill="1" applyBorder="1" applyAlignment="1">
      <alignment horizontal="center" vertical="center"/>
    </xf>
    <xf numFmtId="0" fontId="0" fillId="5" borderId="14" xfId="0" applyFont="1" applyFill="1" applyBorder="1" applyAlignment="1"/>
    <xf numFmtId="0" fontId="15" fillId="0" borderId="0" xfId="0" applyFont="1" applyAlignment="1"/>
    <xf numFmtId="0" fontId="29" fillId="0" borderId="0" xfId="0" applyFont="1" applyAlignment="1">
      <alignment horizontal="left" vertical="center"/>
    </xf>
    <xf numFmtId="0" fontId="30" fillId="0" borderId="0" xfId="0" applyFont="1" applyAlignment="1"/>
    <xf numFmtId="0" fontId="30" fillId="0" borderId="0" xfId="0" applyFont="1" applyAlignment="1">
      <alignment horizontal="left" vertical="center"/>
    </xf>
    <xf numFmtId="0" fontId="30" fillId="0" borderId="0" xfId="0" applyFont="1" applyAlignment="1">
      <alignment horizontal="left"/>
    </xf>
    <xf numFmtId="0" fontId="32" fillId="0" borderId="0" xfId="0" applyFont="1" applyAlignment="1">
      <alignment vertical="center" textRotation="90"/>
    </xf>
    <xf numFmtId="0" fontId="33" fillId="0" borderId="0" xfId="0" applyFont="1" applyAlignment="1"/>
    <xf numFmtId="9" fontId="33" fillId="15" borderId="10" xfId="0" applyNumberFormat="1" applyFont="1" applyFill="1" applyBorder="1" applyAlignment="1">
      <alignment horizontal="center" vertical="center"/>
    </xf>
    <xf numFmtId="165" fontId="33" fillId="0" borderId="10" xfId="0" applyNumberFormat="1" applyFont="1" applyBorder="1" applyAlignment="1">
      <alignment horizontal="center" vertical="center"/>
    </xf>
    <xf numFmtId="0" fontId="33" fillId="0" borderId="0" xfId="0" applyFont="1" applyAlignment="1">
      <alignment horizontal="center" vertical="center"/>
    </xf>
    <xf numFmtId="0" fontId="34" fillId="0" borderId="0" xfId="0" applyFont="1" applyAlignment="1">
      <alignment vertical="center"/>
    </xf>
    <xf numFmtId="0" fontId="36" fillId="0" borderId="10" xfId="0" applyFont="1" applyBorder="1" applyAlignment="1">
      <alignment vertical="center" wrapText="1"/>
    </xf>
    <xf numFmtId="0" fontId="36" fillId="0" borderId="10" xfId="0" applyFont="1" applyBorder="1" applyAlignment="1">
      <alignment horizontal="left" vertical="center" wrapText="1"/>
    </xf>
    <xf numFmtId="0" fontId="37" fillId="0" borderId="15" xfId="0" applyFont="1" applyBorder="1" applyAlignment="1">
      <alignment vertical="center" wrapText="1"/>
    </xf>
    <xf numFmtId="0" fontId="37" fillId="0" borderId="10" xfId="0" applyFont="1" applyBorder="1" applyAlignment="1">
      <alignment vertical="center" wrapText="1"/>
    </xf>
    <xf numFmtId="0" fontId="37" fillId="0" borderId="22" xfId="0" applyFont="1" applyBorder="1" applyAlignment="1">
      <alignment horizontal="left" vertical="center" wrapText="1"/>
    </xf>
    <xf numFmtId="0" fontId="13" fillId="0" borderId="23"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52" xfId="0" applyFont="1" applyBorder="1" applyAlignment="1">
      <alignment horizontal="left" vertical="center" wrapText="1"/>
    </xf>
    <xf numFmtId="9" fontId="14" fillId="0" borderId="33" xfId="0" applyNumberFormat="1" applyFont="1" applyBorder="1" applyAlignment="1">
      <alignment horizontal="center" vertical="center" wrapText="1"/>
    </xf>
    <xf numFmtId="9" fontId="0" fillId="5" borderId="11" xfId="0" applyNumberFormat="1" applyFont="1" applyFill="1" applyBorder="1" applyAlignment="1">
      <alignment horizontal="center" vertical="center" wrapText="1"/>
    </xf>
    <xf numFmtId="0" fontId="14" fillId="0" borderId="4" xfId="0" applyFont="1" applyBorder="1" applyAlignment="1">
      <alignment horizontal="left" vertical="center" wrapText="1"/>
    </xf>
    <xf numFmtId="0" fontId="37" fillId="0" borderId="10" xfId="0" applyFont="1" applyBorder="1" applyAlignment="1">
      <alignment horizontal="left" vertical="center" wrapText="1"/>
    </xf>
    <xf numFmtId="0" fontId="40" fillId="0" borderId="0" xfId="0" applyFont="1" applyAlignment="1">
      <alignment horizontal="justify" vertical="center"/>
    </xf>
    <xf numFmtId="0" fontId="0" fillId="0" borderId="11" xfId="0" applyFont="1" applyBorder="1" applyAlignment="1">
      <alignment vertical="center" wrapText="1"/>
    </xf>
    <xf numFmtId="0" fontId="16" fillId="9" borderId="33" xfId="0" applyFont="1" applyFill="1" applyBorder="1" applyAlignment="1">
      <alignment vertical="center" wrapText="1"/>
    </xf>
    <xf numFmtId="0" fontId="37" fillId="0" borderId="11" xfId="0" applyFont="1" applyBorder="1" applyAlignment="1">
      <alignment vertical="center" wrapText="1"/>
    </xf>
    <xf numFmtId="0" fontId="40" fillId="0" borderId="52" xfId="0" applyFont="1" applyBorder="1" applyAlignment="1">
      <alignment horizontal="justify" vertical="center"/>
    </xf>
    <xf numFmtId="0" fontId="37" fillId="0" borderId="52" xfId="0" applyFont="1" applyBorder="1" applyAlignment="1">
      <alignment horizontal="left" vertical="center" wrapText="1"/>
    </xf>
    <xf numFmtId="0" fontId="37" fillId="0" borderId="22" xfId="0" applyFont="1" applyBorder="1" applyAlignment="1">
      <alignment vertical="center" wrapText="1"/>
    </xf>
    <xf numFmtId="0" fontId="37" fillId="0" borderId="2" xfId="0" applyFont="1" applyBorder="1" applyAlignment="1">
      <alignment vertical="center" wrapText="1"/>
    </xf>
    <xf numFmtId="0" fontId="37" fillId="0" borderId="11" xfId="0" applyFont="1" applyBorder="1" applyAlignment="1">
      <alignment horizontal="left" vertical="center" wrapText="1"/>
    </xf>
    <xf numFmtId="0" fontId="37" fillId="0" borderId="23" xfId="0" applyFont="1" applyBorder="1" applyAlignment="1">
      <alignment vertical="center" wrapText="1"/>
    </xf>
    <xf numFmtId="0" fontId="0" fillId="0" borderId="27" xfId="0" applyFont="1" applyBorder="1" applyAlignment="1">
      <alignment vertical="center" wrapText="1"/>
    </xf>
    <xf numFmtId="0" fontId="37" fillId="0" borderId="52" xfId="0" applyFont="1" applyBorder="1" applyAlignment="1">
      <alignment vertical="center" wrapText="1"/>
    </xf>
    <xf numFmtId="0" fontId="0" fillId="0" borderId="52" xfId="0" applyFont="1" applyBorder="1" applyAlignment="1">
      <alignment vertical="center" wrapText="1"/>
    </xf>
    <xf numFmtId="9" fontId="15" fillId="5" borderId="13" xfId="0" applyNumberFormat="1" applyFont="1" applyFill="1" applyBorder="1" applyAlignment="1">
      <alignment horizontal="center" vertical="center" wrapText="1"/>
    </xf>
    <xf numFmtId="0" fontId="18" fillId="9" borderId="34" xfId="0" applyFont="1" applyFill="1" applyBorder="1" applyAlignment="1">
      <alignment vertical="center" wrapText="1"/>
    </xf>
    <xf numFmtId="0" fontId="0" fillId="0" borderId="10" xfId="0" applyFont="1" applyFill="1" applyBorder="1" applyAlignment="1">
      <alignment horizontal="center" vertical="center"/>
    </xf>
    <xf numFmtId="0" fontId="0" fillId="0" borderId="52" xfId="0" applyFont="1" applyBorder="1" applyAlignment="1">
      <alignment horizontal="center" vertical="center"/>
    </xf>
    <xf numFmtId="0" fontId="0" fillId="0" borderId="23" xfId="0" applyFont="1" applyFill="1" applyBorder="1" applyAlignment="1">
      <alignment horizontal="center" vertical="center"/>
    </xf>
    <xf numFmtId="0" fontId="3" fillId="0" borderId="52" xfId="0" applyFont="1" applyFill="1" applyBorder="1" applyAlignment="1"/>
    <xf numFmtId="0" fontId="37" fillId="0" borderId="23" xfId="0" applyFont="1" applyBorder="1" applyAlignment="1">
      <alignment horizontal="left" vertical="center" wrapText="1"/>
    </xf>
    <xf numFmtId="0" fontId="37" fillId="0" borderId="34"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37" fillId="0" borderId="35" xfId="0" applyFont="1" applyBorder="1" applyAlignment="1">
      <alignment horizontal="left" vertical="center" wrapText="1"/>
    </xf>
    <xf numFmtId="0" fontId="0" fillId="0" borderId="1" xfId="0" applyFont="1" applyBorder="1" applyAlignment="1">
      <alignment horizontal="left" vertical="center" wrapText="1"/>
    </xf>
    <xf numFmtId="0" fontId="37"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0" borderId="55" xfId="0" applyFont="1" applyBorder="1" applyAlignment="1">
      <alignment horizontal="left"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3" fillId="0" borderId="15" xfId="0" applyFont="1" applyBorder="1" applyAlignment="1">
      <alignment horizontal="left" vertical="center" wrapText="1"/>
    </xf>
    <xf numFmtId="0" fontId="3" fillId="0" borderId="22" xfId="0" applyFont="1" applyBorder="1"/>
    <xf numFmtId="0" fontId="13" fillId="0" borderId="15" xfId="0" applyFont="1" applyBorder="1" applyAlignment="1">
      <alignment horizontal="center" vertical="center" wrapText="1"/>
    </xf>
    <xf numFmtId="0" fontId="14" fillId="0" borderId="15" xfId="0" applyFont="1" applyBorder="1" applyAlignment="1">
      <alignment horizontal="center" vertical="center" wrapText="1"/>
    </xf>
    <xf numFmtId="0" fontId="3" fillId="0" borderId="27" xfId="0" applyFont="1" applyBorder="1"/>
    <xf numFmtId="0" fontId="0" fillId="0" borderId="15" xfId="0" applyFont="1" applyBorder="1" applyAlignment="1">
      <alignment horizontal="center" vertical="center"/>
    </xf>
    <xf numFmtId="0" fontId="17" fillId="9" borderId="11" xfId="0" applyFont="1" applyFill="1" applyBorder="1" applyAlignment="1">
      <alignment horizontal="center" vertical="center" wrapText="1"/>
    </xf>
    <xf numFmtId="0" fontId="3" fillId="0" borderId="12" xfId="0" applyFont="1" applyBorder="1"/>
    <xf numFmtId="0" fontId="3" fillId="0" borderId="13" xfId="0" applyFont="1" applyBorder="1"/>
    <xf numFmtId="0" fontId="0" fillId="9" borderId="11" xfId="0" applyFont="1" applyFill="1" applyBorder="1" applyAlignment="1">
      <alignment horizontal="center"/>
    </xf>
    <xf numFmtId="0" fontId="3" fillId="0" borderId="4" xfId="0" applyFont="1" applyBorder="1"/>
    <xf numFmtId="0" fontId="11" fillId="9" borderId="28" xfId="0" applyFont="1" applyFill="1" applyBorder="1" applyAlignment="1">
      <alignment horizontal="center" vertical="center" wrapText="1"/>
    </xf>
    <xf numFmtId="0" fontId="3" fillId="0" borderId="31" xfId="0" applyFont="1" applyBorder="1"/>
    <xf numFmtId="0" fontId="0" fillId="9" borderId="28" xfId="0" applyFont="1" applyFill="1" applyBorder="1" applyAlignment="1">
      <alignment horizontal="center"/>
    </xf>
    <xf numFmtId="0" fontId="3" fillId="0" borderId="37" xfId="0" applyFont="1" applyBorder="1"/>
    <xf numFmtId="0" fontId="41" fillId="9" borderId="11" xfId="0" applyFont="1" applyFill="1" applyBorder="1" applyAlignment="1">
      <alignment horizontal="center" vertical="center" wrapText="1"/>
    </xf>
    <xf numFmtId="0" fontId="0" fillId="9" borderId="11" xfId="0" applyFont="1" applyFill="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0" fillId="0" borderId="23" xfId="0" applyFont="1" applyBorder="1" applyAlignment="1">
      <alignment horizontal="center" vertical="center"/>
    </xf>
    <xf numFmtId="0" fontId="0" fillId="0" borderId="34" xfId="0" applyFont="1" applyBorder="1" applyAlignment="1">
      <alignment horizontal="center" vertical="center"/>
    </xf>
    <xf numFmtId="9" fontId="1" fillId="8" borderId="53" xfId="0" applyNumberFormat="1" applyFont="1" applyFill="1" applyBorder="1" applyAlignment="1">
      <alignment horizontal="center" vertical="center" wrapText="1"/>
    </xf>
    <xf numFmtId="9" fontId="1" fillId="8" borderId="54" xfId="0" applyNumberFormat="1" applyFont="1" applyFill="1" applyBorder="1" applyAlignment="1">
      <alignment horizontal="center" vertical="center" wrapText="1"/>
    </xf>
    <xf numFmtId="9" fontId="1" fillId="8" borderId="55" xfId="0" applyNumberFormat="1" applyFont="1" applyFill="1" applyBorder="1" applyAlignment="1">
      <alignment horizontal="center" vertical="center" wrapText="1"/>
    </xf>
    <xf numFmtId="0" fontId="13" fillId="0" borderId="59"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60"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34" xfId="0" applyFont="1" applyBorder="1" applyAlignment="1">
      <alignment horizontal="center" vertical="center" wrapText="1"/>
    </xf>
    <xf numFmtId="0" fontId="37" fillId="0" borderId="23" xfId="0" applyFont="1" applyBorder="1" applyAlignment="1">
      <alignment horizontal="justify" vertical="center" wrapText="1"/>
    </xf>
    <xf numFmtId="0" fontId="0" fillId="0" borderId="34" xfId="0" applyFont="1" applyBorder="1" applyAlignment="1">
      <alignment horizontal="justify" vertical="center" wrapText="1"/>
    </xf>
    <xf numFmtId="0" fontId="0" fillId="9" borderId="11" xfId="0" applyFont="1" applyFill="1" applyBorder="1" applyAlignment="1">
      <alignment horizontal="center" vertical="center" wrapText="1"/>
    </xf>
    <xf numFmtId="0" fontId="3" fillId="0" borderId="30" xfId="0" applyFont="1" applyBorder="1"/>
    <xf numFmtId="0" fontId="14" fillId="0" borderId="15" xfId="0" applyFont="1" applyBorder="1" applyAlignment="1">
      <alignment horizontal="left" vertical="center" wrapText="1"/>
    </xf>
    <xf numFmtId="0" fontId="13" fillId="0" borderId="26" xfId="0" applyFont="1" applyBorder="1" applyAlignment="1">
      <alignment horizontal="left" vertical="center" wrapText="1"/>
    </xf>
    <xf numFmtId="0" fontId="3" fillId="0" borderId="26" xfId="0" applyFont="1" applyBorder="1"/>
    <xf numFmtId="0" fontId="13" fillId="0" borderId="15" xfId="0" applyFont="1" applyBorder="1" applyAlignment="1">
      <alignment horizontal="center" vertical="center"/>
    </xf>
    <xf numFmtId="0" fontId="37" fillId="0" borderId="27" xfId="0" applyFont="1" applyBorder="1" applyAlignment="1">
      <alignment horizontal="justify" vertical="center" wrapText="1"/>
    </xf>
    <xf numFmtId="0" fontId="37" fillId="0" borderId="34" xfId="0" applyFont="1" applyBorder="1" applyAlignment="1">
      <alignment horizontal="justify" vertical="center" wrapText="1"/>
    </xf>
    <xf numFmtId="0" fontId="36" fillId="0" borderId="23" xfId="0" applyFont="1" applyBorder="1" applyAlignment="1">
      <alignment horizontal="left" vertical="center" wrapText="1"/>
    </xf>
    <xf numFmtId="0" fontId="36" fillId="0" borderId="34" xfId="0" applyFont="1" applyBorder="1" applyAlignment="1">
      <alignment horizontal="left" vertical="center" wrapText="1"/>
    </xf>
    <xf numFmtId="0" fontId="9" fillId="6" borderId="19" xfId="0" applyFont="1" applyFill="1" applyBorder="1" applyAlignment="1">
      <alignment horizontal="center" vertical="center" wrapText="1"/>
    </xf>
    <xf numFmtId="0" fontId="3" fillId="0" borderId="24" xfId="0" applyFont="1" applyBorder="1"/>
    <xf numFmtId="0" fontId="9" fillId="6" borderId="20" xfId="0" applyFont="1" applyFill="1" applyBorder="1" applyAlignment="1">
      <alignment horizontal="center" vertical="center" wrapText="1"/>
    </xf>
    <xf numFmtId="0" fontId="10" fillId="7" borderId="20" xfId="0" applyFont="1" applyFill="1" applyBorder="1" applyAlignment="1">
      <alignment horizontal="center" vertical="center" wrapText="1"/>
    </xf>
    <xf numFmtId="0" fontId="38" fillId="7" borderId="20" xfId="0" applyFont="1" applyFill="1" applyBorder="1" applyAlignment="1">
      <alignment horizontal="center" vertical="center" wrapText="1"/>
    </xf>
    <xf numFmtId="0" fontId="9" fillId="7" borderId="21" xfId="0" applyFont="1" applyFill="1" applyBorder="1" applyAlignment="1">
      <alignment horizontal="center" vertical="center" wrapText="1"/>
    </xf>
    <xf numFmtId="0" fontId="3" fillId="0" borderId="25" xfId="0" applyFont="1" applyBorder="1"/>
    <xf numFmtId="0" fontId="0" fillId="0" borderId="27" xfId="0" applyFont="1" applyBorder="1" applyAlignment="1">
      <alignment horizontal="center" vertical="center"/>
    </xf>
    <xf numFmtId="0" fontId="36" fillId="0" borderId="23" xfId="0" applyFont="1" applyBorder="1" applyAlignment="1">
      <alignment horizontal="justify" vertical="center" wrapText="1"/>
    </xf>
    <xf numFmtId="0" fontId="36" fillId="0" borderId="27" xfId="0" applyFont="1" applyBorder="1" applyAlignment="1">
      <alignment horizontal="justify" vertical="center" wrapText="1"/>
    </xf>
    <xf numFmtId="0" fontId="36" fillId="0" borderId="34" xfId="0" applyFont="1" applyBorder="1" applyAlignment="1">
      <alignment horizontal="justify" vertical="center" wrapText="1"/>
    </xf>
    <xf numFmtId="0" fontId="15" fillId="0" borderId="15" xfId="0" applyFont="1" applyBorder="1" applyAlignment="1">
      <alignment horizontal="center" vertical="center" wrapText="1"/>
    </xf>
    <xf numFmtId="0" fontId="0" fillId="0" borderId="0" xfId="0" applyFont="1" applyAlignment="1">
      <alignment horizontal="center"/>
    </xf>
    <xf numFmtId="0" fontId="0" fillId="0" borderId="0" xfId="0" applyFont="1" applyAlignme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2" xfId="0" applyFont="1" applyBorder="1" applyAlignment="1">
      <alignment horizontal="center" vertical="center"/>
    </xf>
    <xf numFmtId="0" fontId="3" fillId="0" borderId="3" xfId="0" applyFont="1" applyBorder="1"/>
    <xf numFmtId="0" fontId="5" fillId="2" borderId="5" xfId="0" applyFont="1" applyFill="1" applyBorder="1" applyAlignment="1">
      <alignment horizontal="center" vertical="center" wrapText="1"/>
    </xf>
    <xf numFmtId="0" fontId="3" fillId="0" borderId="6" xfId="0" applyFont="1" applyBorder="1"/>
    <xf numFmtId="0" fontId="3" fillId="0" borderId="7" xfId="0" applyFont="1" applyBorder="1"/>
    <xf numFmtId="0" fontId="9" fillId="6" borderId="15" xfId="0" applyFont="1" applyFill="1" applyBorder="1" applyAlignment="1">
      <alignment horizontal="center" vertical="center"/>
    </xf>
    <xf numFmtId="0" fontId="9" fillId="6" borderId="15"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3" fillId="0" borderId="17" xfId="0" applyFont="1" applyBorder="1"/>
    <xf numFmtId="0" fontId="3" fillId="0" borderId="18" xfId="0" applyFont="1" applyBorder="1"/>
    <xf numFmtId="0" fontId="9" fillId="6" borderId="19" xfId="0" applyFont="1" applyFill="1" applyBorder="1" applyAlignment="1">
      <alignment horizontal="center" vertical="center"/>
    </xf>
    <xf numFmtId="0" fontId="9" fillId="7" borderId="2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9" fillId="6" borderId="20" xfId="0" applyFont="1" applyFill="1" applyBorder="1" applyAlignment="1">
      <alignment horizontal="center" vertical="center"/>
    </xf>
    <xf numFmtId="0" fontId="13" fillId="0" borderId="4" xfId="0" applyFont="1" applyBorder="1" applyAlignment="1">
      <alignment horizontal="left" vertical="center" wrapText="1"/>
    </xf>
    <xf numFmtId="0" fontId="13" fillId="0" borderId="23" xfId="0" applyFont="1" applyBorder="1" applyAlignment="1">
      <alignment horizontal="center" vertical="center"/>
    </xf>
    <xf numFmtId="0" fontId="13" fillId="0" borderId="27" xfId="0" applyFont="1" applyBorder="1" applyAlignment="1">
      <alignment horizontal="center" vertical="center"/>
    </xf>
    <xf numFmtId="0" fontId="13" fillId="0" borderId="34" xfId="0" applyFont="1" applyBorder="1" applyAlignment="1">
      <alignment horizontal="center" vertical="center"/>
    </xf>
    <xf numFmtId="0" fontId="13" fillId="0" borderId="23"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34" xfId="0" applyFont="1" applyBorder="1" applyAlignment="1">
      <alignment horizontal="center" vertical="center" wrapText="1"/>
    </xf>
    <xf numFmtId="0" fontId="19" fillId="9" borderId="11" xfId="0" applyFont="1" applyFill="1" applyBorder="1" applyAlignment="1">
      <alignment horizontal="center" vertical="center" wrapText="1"/>
    </xf>
    <xf numFmtId="0" fontId="21" fillId="12" borderId="11" xfId="0" applyFont="1" applyFill="1" applyBorder="1" applyAlignment="1">
      <alignment horizontal="center" vertical="center" wrapText="1"/>
    </xf>
    <xf numFmtId="0" fontId="23" fillId="9" borderId="33" xfId="0" applyFont="1" applyFill="1" applyBorder="1" applyAlignment="1">
      <alignment horizontal="center" vertical="center" wrapText="1"/>
    </xf>
    <xf numFmtId="0" fontId="3" fillId="0" borderId="32" xfId="0" applyFont="1" applyBorder="1"/>
    <xf numFmtId="0" fontId="22" fillId="12" borderId="11" xfId="0" applyFont="1" applyFill="1" applyBorder="1" applyAlignment="1">
      <alignment horizontal="center" vertical="center" wrapText="1"/>
    </xf>
    <xf numFmtId="0" fontId="22" fillId="9" borderId="11" xfId="0" applyFont="1" applyFill="1" applyBorder="1" applyAlignment="1">
      <alignment horizontal="center" vertical="center" wrapText="1"/>
    </xf>
    <xf numFmtId="0" fontId="0" fillId="0" borderId="15" xfId="0" applyFont="1" applyBorder="1" applyAlignment="1">
      <alignment horizontal="center" vertical="center" wrapText="1"/>
    </xf>
    <xf numFmtId="0" fontId="39" fillId="0" borderId="15" xfId="0" applyFont="1" applyBorder="1" applyAlignment="1">
      <alignment horizontal="left" vertical="center" wrapText="1"/>
    </xf>
    <xf numFmtId="0" fontId="37" fillId="0" borderId="61" xfId="0" applyFont="1" applyBorder="1" applyAlignment="1">
      <alignment horizontal="left" vertical="center" wrapText="1"/>
    </xf>
    <xf numFmtId="0" fontId="0" fillId="0" borderId="56" xfId="0" applyFont="1" applyBorder="1" applyAlignment="1">
      <alignment horizontal="left" vertical="center" wrapText="1"/>
    </xf>
    <xf numFmtId="0" fontId="0" fillId="0" borderId="62" xfId="0" applyFont="1" applyBorder="1" applyAlignment="1">
      <alignment horizontal="left" vertical="center" wrapText="1"/>
    </xf>
    <xf numFmtId="0" fontId="37" fillId="0" borderId="53" xfId="0" applyFont="1" applyBorder="1" applyAlignment="1">
      <alignment horizontal="justify" vertical="center" wrapText="1"/>
    </xf>
    <xf numFmtId="0" fontId="0" fillId="0" borderId="54" xfId="0" applyFont="1" applyBorder="1" applyAlignment="1">
      <alignment horizontal="justify" vertical="center" wrapText="1"/>
    </xf>
    <xf numFmtId="0" fontId="0" fillId="0" borderId="55" xfId="0" applyFont="1" applyBorder="1" applyAlignment="1">
      <alignment horizontal="justify" vertical="center" wrapText="1"/>
    </xf>
    <xf numFmtId="0" fontId="11" fillId="9" borderId="11" xfId="0" applyFont="1" applyFill="1" applyBorder="1" applyAlignment="1">
      <alignment horizontal="center" vertical="center" wrapText="1"/>
    </xf>
    <xf numFmtId="0" fontId="13" fillId="0" borderId="15" xfId="0" applyFont="1" applyBorder="1" applyAlignment="1">
      <alignment horizontal="left" vertical="center"/>
    </xf>
    <xf numFmtId="0" fontId="9" fillId="0" borderId="15" xfId="0" applyFont="1" applyBorder="1" applyAlignment="1">
      <alignment horizontal="center" vertical="center" textRotation="90" wrapText="1"/>
    </xf>
    <xf numFmtId="9" fontId="24" fillId="8" borderId="15" xfId="0" applyNumberFormat="1" applyFont="1" applyFill="1" applyBorder="1" applyAlignment="1">
      <alignment horizontal="center" vertical="center" wrapText="1"/>
    </xf>
    <xf numFmtId="0" fontId="14" fillId="0" borderId="2" xfId="0" applyFont="1" applyBorder="1" applyAlignment="1">
      <alignment horizontal="center" vertical="center" wrapText="1"/>
    </xf>
    <xf numFmtId="0" fontId="3" fillId="0" borderId="28" xfId="0" applyFont="1" applyBorder="1"/>
    <xf numFmtId="0" fontId="37" fillId="0" borderId="2" xfId="0" applyFont="1" applyBorder="1" applyAlignment="1">
      <alignment horizontal="left" vertical="center" wrapText="1"/>
    </xf>
    <xf numFmtId="0" fontId="3" fillId="0" borderId="34" xfId="0" applyFont="1" applyBorder="1" applyAlignment="1">
      <alignment horizontal="left"/>
    </xf>
    <xf numFmtId="0" fontId="0" fillId="0" borderId="27" xfId="0" applyFont="1" applyBorder="1" applyAlignment="1">
      <alignment horizontal="justify" vertical="center" wrapText="1"/>
    </xf>
    <xf numFmtId="0" fontId="0" fillId="0" borderId="26" xfId="0" applyFont="1" applyBorder="1" applyAlignment="1">
      <alignment horizontal="justify" vertical="center" wrapText="1"/>
    </xf>
    <xf numFmtId="0" fontId="12" fillId="0" borderId="15" xfId="0" applyFont="1" applyBorder="1" applyAlignment="1">
      <alignment horizontal="center" vertical="center" textRotation="90" wrapText="1"/>
    </xf>
    <xf numFmtId="0" fontId="13" fillId="0" borderId="15" xfId="0" applyFont="1" applyBorder="1" applyAlignment="1">
      <alignment horizontal="left" vertical="top" wrapText="1"/>
    </xf>
    <xf numFmtId="0" fontId="3" fillId="0" borderId="22" xfId="0" applyFont="1" applyBorder="1" applyAlignment="1">
      <alignment horizontal="left" vertical="top"/>
    </xf>
    <xf numFmtId="0" fontId="0" fillId="13" borderId="35" xfId="0" applyFont="1" applyFill="1" applyBorder="1" applyAlignment="1">
      <alignment horizontal="center"/>
    </xf>
    <xf numFmtId="0" fontId="3" fillId="0" borderId="36" xfId="0" applyFont="1" applyBorder="1"/>
    <xf numFmtId="0" fontId="25" fillId="13" borderId="2" xfId="0" applyFont="1" applyFill="1" applyBorder="1" applyAlignment="1">
      <alignment horizontal="center" vertical="center"/>
    </xf>
    <xf numFmtId="165" fontId="11" fillId="13" borderId="15" xfId="0" applyNumberFormat="1" applyFont="1" applyFill="1" applyBorder="1" applyAlignment="1">
      <alignment horizontal="center" vertical="center"/>
    </xf>
    <xf numFmtId="0" fontId="0" fillId="13" borderId="2" xfId="0" applyFont="1" applyFill="1" applyBorder="1" applyAlignment="1">
      <alignment horizontal="center"/>
    </xf>
    <xf numFmtId="0" fontId="37" fillId="0" borderId="27" xfId="0" applyFont="1" applyBorder="1" applyAlignment="1">
      <alignment horizontal="left" vertical="center" wrapText="1"/>
    </xf>
    <xf numFmtId="0" fontId="12" fillId="0" borderId="35" xfId="0" applyFont="1" applyBorder="1" applyAlignment="1">
      <alignment horizontal="center" vertical="center" textRotation="90" wrapText="1"/>
    </xf>
    <xf numFmtId="0" fontId="12" fillId="0" borderId="51" xfId="0" applyFont="1" applyBorder="1" applyAlignment="1">
      <alignment horizontal="center" vertical="center" textRotation="90" wrapText="1"/>
    </xf>
    <xf numFmtId="0" fontId="12" fillId="0" borderId="37" xfId="0" applyFont="1" applyBorder="1" applyAlignment="1">
      <alignment horizontal="center" vertical="center" textRotation="90" wrapText="1"/>
    </xf>
    <xf numFmtId="0" fontId="13" fillId="0" borderId="35"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37" xfId="0" applyFont="1" applyBorder="1" applyAlignment="1">
      <alignment horizontal="center" vertical="center" wrapText="1"/>
    </xf>
    <xf numFmtId="0" fontId="14" fillId="0" borderId="52" xfId="0" applyFont="1" applyBorder="1" applyAlignment="1">
      <alignment horizontal="center" vertical="center" wrapText="1"/>
    </xf>
    <xf numFmtId="0" fontId="39" fillId="0" borderId="53" xfId="0" applyFont="1" applyBorder="1" applyAlignment="1">
      <alignment horizontal="center" vertical="center" wrapText="1"/>
    </xf>
    <xf numFmtId="0" fontId="13" fillId="0" borderId="55"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52" xfId="0" applyFont="1" applyBorder="1" applyAlignment="1">
      <alignment horizontal="left" vertical="center" wrapText="1"/>
    </xf>
    <xf numFmtId="0" fontId="14" fillId="0" borderId="57" xfId="0" applyFont="1" applyBorder="1" applyAlignment="1">
      <alignment horizontal="left" vertical="center" wrapText="1"/>
    </xf>
    <xf numFmtId="0" fontId="14" fillId="0" borderId="54" xfId="0" applyFont="1" applyBorder="1" applyAlignment="1">
      <alignment horizontal="left" vertical="center" wrapText="1"/>
    </xf>
    <xf numFmtId="0" fontId="14" fillId="0" borderId="58" xfId="0" applyFont="1" applyBorder="1" applyAlignment="1">
      <alignment horizontal="left" vertical="center" wrapText="1"/>
    </xf>
    <xf numFmtId="164" fontId="10" fillId="0" borderId="15" xfId="0" applyNumberFormat="1" applyFont="1" applyBorder="1" applyAlignment="1">
      <alignment horizontal="center" vertical="center" wrapText="1"/>
    </xf>
    <xf numFmtId="0" fontId="13" fillId="0" borderId="27" xfId="0" applyFont="1" applyBorder="1" applyAlignment="1">
      <alignment horizontal="left" vertical="center" wrapText="1"/>
    </xf>
    <xf numFmtId="0" fontId="12" fillId="0" borderId="26" xfId="0" applyFont="1" applyBorder="1" applyAlignment="1">
      <alignment horizontal="center" vertical="center" textRotation="90" wrapText="1"/>
    </xf>
    <xf numFmtId="9" fontId="1" fillId="0" borderId="27" xfId="0" applyNumberFormat="1" applyFont="1" applyBorder="1" applyAlignment="1">
      <alignment horizontal="center" vertical="center" wrapText="1"/>
    </xf>
    <xf numFmtId="0" fontId="3" fillId="0" borderId="15" xfId="0" applyFont="1" applyBorder="1" applyAlignment="1">
      <alignment horizontal="center" vertical="center" wrapText="1"/>
    </xf>
    <xf numFmtId="9" fontId="24" fillId="0" borderId="15" xfId="0" applyNumberFormat="1" applyFont="1" applyBorder="1" applyAlignment="1">
      <alignment horizontal="center" vertical="center" wrapText="1"/>
    </xf>
    <xf numFmtId="0" fontId="13" fillId="0" borderId="15" xfId="0" applyFont="1" applyBorder="1" applyAlignment="1">
      <alignment horizontal="left" wrapText="1"/>
    </xf>
    <xf numFmtId="9" fontId="11" fillId="13" borderId="15" xfId="0" applyNumberFormat="1" applyFont="1" applyFill="1" applyBorder="1" applyAlignment="1">
      <alignment horizontal="center" vertical="center"/>
    </xf>
    <xf numFmtId="0" fontId="26" fillId="0" borderId="11" xfId="0" applyFont="1" applyBorder="1" applyAlignment="1">
      <alignment horizontal="center" vertical="center"/>
    </xf>
    <xf numFmtId="0" fontId="28" fillId="9" borderId="11" xfId="0" applyFont="1" applyFill="1" applyBorder="1" applyAlignment="1">
      <alignment horizontal="left" vertical="center" wrapText="1"/>
    </xf>
    <xf numFmtId="0" fontId="33" fillId="14" borderId="48" xfId="0" applyFont="1" applyFill="1" applyBorder="1" applyAlignment="1">
      <alignment horizontal="center" vertical="center" wrapText="1"/>
    </xf>
    <xf numFmtId="0" fontId="3" fillId="0" borderId="49" xfId="0" applyFont="1" applyBorder="1"/>
    <xf numFmtId="0" fontId="3" fillId="0" borderId="50" xfId="0" applyFont="1" applyBorder="1"/>
    <xf numFmtId="0" fontId="3" fillId="0" borderId="51" xfId="0" applyFont="1" applyBorder="1"/>
    <xf numFmtId="0" fontId="34" fillId="9" borderId="38" xfId="0" applyFont="1" applyFill="1" applyBorder="1" applyAlignment="1">
      <alignment horizontal="center" vertical="center"/>
    </xf>
    <xf numFmtId="0" fontId="3" fillId="0" borderId="39" xfId="0" applyFont="1" applyBorder="1"/>
    <xf numFmtId="0" fontId="3" fillId="0" borderId="44" xfId="0" applyFont="1" applyBorder="1"/>
    <xf numFmtId="0" fontId="3" fillId="0" borderId="42" xfId="0" applyFont="1" applyBorder="1"/>
    <xf numFmtId="0" fontId="3" fillId="0" borderId="43" xfId="0" applyFont="1" applyBorder="1"/>
    <xf numFmtId="0" fontId="3" fillId="0" borderId="45" xfId="0" applyFont="1" applyBorder="1"/>
    <xf numFmtId="0" fontId="35" fillId="0" borderId="0" xfId="0" applyFont="1" applyAlignment="1">
      <alignment horizontal="center" vertical="center" textRotation="90" wrapText="1"/>
    </xf>
    <xf numFmtId="0" fontId="15" fillId="0" borderId="38" xfId="0" applyFont="1" applyBorder="1" applyAlignment="1">
      <alignment horizontal="center"/>
    </xf>
    <xf numFmtId="0" fontId="3" fillId="0" borderId="41" xfId="0" applyFont="1" applyBorder="1"/>
    <xf numFmtId="0" fontId="33" fillId="14" borderId="46" xfId="0" applyFont="1" applyFill="1" applyBorder="1" applyAlignment="1">
      <alignment horizontal="center" vertical="center" wrapText="1"/>
    </xf>
    <xf numFmtId="0" fontId="3" fillId="0" borderId="47" xfId="0" applyFont="1" applyBorder="1"/>
    <xf numFmtId="0" fontId="33" fillId="14" borderId="46" xfId="0" applyFont="1" applyFill="1" applyBorder="1" applyAlignment="1">
      <alignment horizontal="center" vertical="center"/>
    </xf>
    <xf numFmtId="0" fontId="31" fillId="9" borderId="38" xfId="0" applyFont="1" applyFill="1" applyBorder="1" applyAlignment="1">
      <alignment horizontal="center" vertical="center"/>
    </xf>
    <xf numFmtId="0" fontId="9" fillId="0" borderId="5" xfId="0" applyFont="1" applyBorder="1" applyAlignment="1">
      <alignment horizontal="center" vertical="center"/>
    </xf>
    <xf numFmtId="0" fontId="3" fillId="0" borderId="40" xfId="0" applyFont="1" applyBorder="1"/>
    <xf numFmtId="0" fontId="29" fillId="0" borderId="5" xfId="0" applyFont="1" applyBorder="1" applyAlignment="1">
      <alignment horizontal="left" vertical="center"/>
    </xf>
    <xf numFmtId="0" fontId="30" fillId="0" borderId="5"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0" i="0">
                <a:solidFill>
                  <a:srgbClr val="333333"/>
                </a:solidFill>
                <a:latin typeface="+mn-lt"/>
              </a:defRPr>
            </a:pPr>
            <a:r>
              <a:rPr lang="es-CO" sz="1400" b="0" i="0">
                <a:solidFill>
                  <a:srgbClr val="333333"/>
                </a:solidFill>
                <a:latin typeface="+mn-lt"/>
              </a:rPr>
              <a:t>SEGUIMIENTO AL PAM</a:t>
            </a:r>
          </a:p>
        </c:rich>
      </c:tx>
      <c:overlay val="0"/>
    </c:title>
    <c:autoTitleDeleted val="0"/>
    <c:plotArea>
      <c:layout/>
      <c:barChart>
        <c:barDir val="bar"/>
        <c:grouping val="clustered"/>
        <c:varyColors val="1"/>
        <c:ser>
          <c:idx val="0"/>
          <c:order val="0"/>
          <c:tx>
            <c:strRef>
              <c:f>'SEGUIMIENTO 2021'!$C$3</c:f>
              <c:strCache>
                <c:ptCount val="1"/>
                <c:pt idx="0">
                  <c:v>META  EN PESO</c:v>
                </c:pt>
              </c:strCache>
            </c:strRef>
          </c:tx>
          <c:spPr>
            <a:solidFill>
              <a:srgbClr val="666699"/>
            </a:solidFill>
            <a:ln cmpd="sng">
              <a:solidFill>
                <a:srgbClr val="000000"/>
              </a:solidFill>
            </a:ln>
          </c:spPr>
          <c:invertIfNegative val="1"/>
          <c:cat>
            <c:strRef>
              <c:f>'SEGUIMIENTO 2021'!$B$4:$B$7</c:f>
              <c:strCache>
                <c:ptCount val="4"/>
                <c:pt idx="0">
                  <c:v>ACOMPAÑAMIENTO A EE</c:v>
                </c:pt>
                <c:pt idx="1">
                  <c:v>FORMACION DE DOCENTES Y DIRECTIVOS DOCENTES</c:v>
                </c:pt>
                <c:pt idx="2">
                  <c:v>USO MTIC</c:v>
                </c:pt>
                <c:pt idx="3">
                  <c:v>TOTAL AVANCE GENERAL DEL PAM </c:v>
                </c:pt>
              </c:strCache>
            </c:strRef>
          </c:cat>
          <c:val>
            <c:numRef>
              <c:f>'SEGUIMIENTO 2021'!$C$4:$C$7</c:f>
              <c:numCache>
                <c:formatCode>0%</c:formatCode>
                <c:ptCount val="4"/>
                <c:pt idx="0">
                  <c:v>0.55000000000000004</c:v>
                </c:pt>
                <c:pt idx="1">
                  <c:v>0.3</c:v>
                </c:pt>
                <c:pt idx="2">
                  <c:v>0.15</c:v>
                </c:pt>
                <c:pt idx="3">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89D8-4B10-B749-3FE8ACE7102F}"/>
            </c:ext>
          </c:extLst>
        </c:ser>
        <c:ser>
          <c:idx val="1"/>
          <c:order val="1"/>
          <c:tx>
            <c:strRef>
              <c:f>'SEGUIMIENTO 2021'!$D$3</c:f>
              <c:strCache>
                <c:ptCount val="1"/>
                <c:pt idx="0">
                  <c:v>AVANCE JUNIO 30</c:v>
                </c:pt>
              </c:strCache>
            </c:strRef>
          </c:tx>
          <c:spPr>
            <a:solidFill>
              <a:srgbClr val="993366"/>
            </a:solidFill>
            <a:ln cmpd="sng">
              <a:solidFill>
                <a:srgbClr val="000000"/>
              </a:solidFill>
            </a:ln>
          </c:spPr>
          <c:invertIfNegative val="1"/>
          <c:cat>
            <c:strRef>
              <c:f>'SEGUIMIENTO 2021'!$B$4:$B$7</c:f>
              <c:strCache>
                <c:ptCount val="4"/>
                <c:pt idx="0">
                  <c:v>ACOMPAÑAMIENTO A EE</c:v>
                </c:pt>
                <c:pt idx="1">
                  <c:v>FORMACION DE DOCENTES Y DIRECTIVOS DOCENTES</c:v>
                </c:pt>
                <c:pt idx="2">
                  <c:v>USO MTIC</c:v>
                </c:pt>
                <c:pt idx="3">
                  <c:v>TOTAL AVANCE GENERAL DEL PAM </c:v>
                </c:pt>
              </c:strCache>
            </c:strRef>
          </c:cat>
          <c:val>
            <c:numRef>
              <c:f>'SEGUIMIENTO 2021'!$D$4:$D$7</c:f>
              <c:numCache>
                <c:formatCode>0%</c:formatCode>
                <c:ptCount val="4"/>
                <c:pt idx="0">
                  <c:v>0</c:v>
                </c:pt>
                <c:pt idx="1">
                  <c:v>0</c:v>
                </c:pt>
                <c:pt idx="2">
                  <c:v>0</c:v>
                </c:pt>
                <c:pt idx="3">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89D8-4B10-B749-3FE8ACE7102F}"/>
            </c:ext>
          </c:extLst>
        </c:ser>
        <c:ser>
          <c:idx val="2"/>
          <c:order val="2"/>
          <c:tx>
            <c:strRef>
              <c:f>'SEGUIMIENTO 2021'!$E$3</c:f>
              <c:strCache>
                <c:ptCount val="1"/>
                <c:pt idx="0">
                  <c:v>AVANCE DICIEMBRE 30</c:v>
                </c:pt>
              </c:strCache>
            </c:strRef>
          </c:tx>
          <c:spPr>
            <a:solidFill>
              <a:srgbClr val="969696"/>
            </a:solidFill>
            <a:ln cmpd="sng">
              <a:solidFill>
                <a:srgbClr val="000000"/>
              </a:solidFill>
            </a:ln>
          </c:spPr>
          <c:invertIfNegative val="1"/>
          <c:cat>
            <c:strRef>
              <c:f>'SEGUIMIENTO 2021'!$B$4:$B$7</c:f>
              <c:strCache>
                <c:ptCount val="4"/>
                <c:pt idx="0">
                  <c:v>ACOMPAÑAMIENTO A EE</c:v>
                </c:pt>
                <c:pt idx="1">
                  <c:v>FORMACION DE DOCENTES Y DIRECTIVOS DOCENTES</c:v>
                </c:pt>
                <c:pt idx="2">
                  <c:v>USO MTIC</c:v>
                </c:pt>
                <c:pt idx="3">
                  <c:v>TOTAL AVANCE GENERAL DEL PAM </c:v>
                </c:pt>
              </c:strCache>
            </c:strRef>
          </c:cat>
          <c:val>
            <c:numRef>
              <c:f>'SEGUIMIENTO 2021'!$E$4:$E$7</c:f>
              <c:numCache>
                <c:formatCode>0%</c:formatCode>
                <c:ptCount val="4"/>
                <c:pt idx="0">
                  <c:v>0</c:v>
                </c:pt>
                <c:pt idx="1">
                  <c:v>0</c:v>
                </c:pt>
                <c:pt idx="2">
                  <c:v>0</c:v>
                </c:pt>
                <c:pt idx="3">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89D8-4B10-B749-3FE8ACE7102F}"/>
            </c:ext>
          </c:extLst>
        </c:ser>
        <c:ser>
          <c:idx val="3"/>
          <c:order val="3"/>
          <c:tx>
            <c:strRef>
              <c:f>'SEGUIMIENTO 2021'!$F$3</c:f>
              <c:strCache>
                <c:ptCount val="1"/>
                <c:pt idx="0">
                  <c:v>AVANCE PROMEDIO ANUAL</c:v>
                </c:pt>
              </c:strCache>
            </c:strRef>
          </c:tx>
          <c:spPr>
            <a:solidFill>
              <a:srgbClr val="666699"/>
            </a:solidFill>
            <a:ln cmpd="sng">
              <a:solidFill>
                <a:srgbClr val="000000"/>
              </a:solidFill>
            </a:ln>
          </c:spPr>
          <c:invertIfNegative val="1"/>
          <c:cat>
            <c:strRef>
              <c:f>'SEGUIMIENTO 2021'!$B$4:$B$7</c:f>
              <c:strCache>
                <c:ptCount val="4"/>
                <c:pt idx="0">
                  <c:v>ACOMPAÑAMIENTO A EE</c:v>
                </c:pt>
                <c:pt idx="1">
                  <c:v>FORMACION DE DOCENTES Y DIRECTIVOS DOCENTES</c:v>
                </c:pt>
                <c:pt idx="2">
                  <c:v>USO MTIC</c:v>
                </c:pt>
                <c:pt idx="3">
                  <c:v>TOTAL AVANCE GENERAL DEL PAM </c:v>
                </c:pt>
              </c:strCache>
            </c:strRef>
          </c:cat>
          <c:val>
            <c:numRef>
              <c:f>'SEGUIMIENTO 2021'!$F$4:$F$7</c:f>
              <c:numCache>
                <c:formatCode>0%</c:formatCode>
                <c:ptCount val="4"/>
                <c:pt idx="0">
                  <c:v>0</c:v>
                </c:pt>
                <c:pt idx="1">
                  <c:v>0</c:v>
                </c:pt>
                <c:pt idx="2">
                  <c:v>0</c:v>
                </c:pt>
                <c:pt idx="3">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89D8-4B10-B749-3FE8ACE7102F}"/>
            </c:ext>
          </c:extLst>
        </c:ser>
        <c:dLbls>
          <c:showLegendKey val="0"/>
          <c:showVal val="0"/>
          <c:showCatName val="0"/>
          <c:showSerName val="0"/>
          <c:showPercent val="0"/>
          <c:showBubbleSize val="0"/>
        </c:dLbls>
        <c:gapWidth val="150"/>
        <c:axId val="38544512"/>
        <c:axId val="38546432"/>
      </c:barChart>
      <c:catAx>
        <c:axId val="38544512"/>
        <c:scaling>
          <c:orientation val="maxMin"/>
        </c:scaling>
        <c:delete val="0"/>
        <c:axPos val="l"/>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38546432"/>
        <c:crosses val="autoZero"/>
        <c:auto val="1"/>
        <c:lblAlgn val="ctr"/>
        <c:lblOffset val="100"/>
        <c:noMultiLvlLbl val="1"/>
      </c:catAx>
      <c:valAx>
        <c:axId val="38546432"/>
        <c:scaling>
          <c:orientation val="minMax"/>
        </c:scaling>
        <c:delete val="0"/>
        <c:axPos val="b"/>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38544512"/>
        <c:crosses val="max"/>
        <c:crossBetween val="between"/>
      </c:valAx>
    </c:plotArea>
    <c:legend>
      <c:legendPos val="b"/>
      <c:overlay val="0"/>
      <c:txPr>
        <a:bodyPr/>
        <a:lstStyle/>
        <a:p>
          <a:pPr lvl="0">
            <a:defRPr b="0">
              <a:solidFill>
                <a:srgbClr val="1A1A1A"/>
              </a:solidFill>
              <a:latin typeface="+mn-lt"/>
            </a:defRPr>
          </a:pPr>
          <a:endParaRPr lang="es-CO"/>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2021'!$C$26:$D$26</c:f>
              <c:strCache>
                <c:ptCount val="2"/>
                <c:pt idx="0">
                  <c:v>Meta</c:v>
                </c:pt>
                <c:pt idx="1">
                  <c:v>Avance</c:v>
                </c:pt>
              </c:strCache>
            </c:strRef>
          </c:cat>
          <c:val>
            <c:numRef>
              <c:f>'RESUMEN POR PROYECTO 2021'!$C$27:$D$27</c:f>
              <c:numCache>
                <c:formatCode>0.0%</c:formatCode>
                <c:ptCount val="2"/>
                <c:pt idx="0" formatCode="0%">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4616-4A8A-885B-4C8A704204BD}"/>
            </c:ext>
          </c:extLst>
        </c:ser>
        <c:dLbls>
          <c:showLegendKey val="0"/>
          <c:showVal val="0"/>
          <c:showCatName val="0"/>
          <c:showSerName val="0"/>
          <c:showPercent val="0"/>
          <c:showBubbleSize val="0"/>
        </c:dLbls>
        <c:gapWidth val="150"/>
        <c:axId val="39756928"/>
        <c:axId val="39758848"/>
      </c:barChart>
      <c:catAx>
        <c:axId val="39756928"/>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39758848"/>
        <c:crosses val="autoZero"/>
        <c:auto val="1"/>
        <c:lblAlgn val="ctr"/>
        <c:lblOffset val="100"/>
        <c:noMultiLvlLbl val="1"/>
      </c:catAx>
      <c:valAx>
        <c:axId val="39758848"/>
        <c:scaling>
          <c:orientation val="minMax"/>
        </c:scaling>
        <c:delete val="0"/>
        <c:axPos val="l"/>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39756928"/>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2021'!$F$26:$G$26</c:f>
              <c:strCache>
                <c:ptCount val="2"/>
                <c:pt idx="0">
                  <c:v>Meta</c:v>
                </c:pt>
                <c:pt idx="1">
                  <c:v>Avance</c:v>
                </c:pt>
              </c:strCache>
            </c:strRef>
          </c:cat>
          <c:val>
            <c:numRef>
              <c:f>'RESUMEN POR PROYECTO 2021'!$F$27:$G$27</c:f>
              <c:numCache>
                <c:formatCode>0.0%</c:formatCode>
                <c:ptCount val="2"/>
                <c:pt idx="0" formatCode="0%">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9B26-4C41-B2B2-1EFDA7D2633C}"/>
            </c:ext>
          </c:extLst>
        </c:ser>
        <c:dLbls>
          <c:showLegendKey val="0"/>
          <c:showVal val="0"/>
          <c:showCatName val="0"/>
          <c:showSerName val="0"/>
          <c:showPercent val="0"/>
          <c:showBubbleSize val="0"/>
        </c:dLbls>
        <c:gapWidth val="150"/>
        <c:axId val="39771136"/>
        <c:axId val="39462016"/>
      </c:barChart>
      <c:catAx>
        <c:axId val="39771136"/>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39462016"/>
        <c:crosses val="autoZero"/>
        <c:auto val="1"/>
        <c:lblAlgn val="ctr"/>
        <c:lblOffset val="100"/>
        <c:noMultiLvlLbl val="1"/>
      </c:catAx>
      <c:valAx>
        <c:axId val="39462016"/>
        <c:scaling>
          <c:orientation val="minMax"/>
        </c:scaling>
        <c:delete val="0"/>
        <c:axPos val="l"/>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39771136"/>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2021'!$I$26:$J$26</c:f>
              <c:strCache>
                <c:ptCount val="2"/>
                <c:pt idx="0">
                  <c:v>Meta</c:v>
                </c:pt>
                <c:pt idx="1">
                  <c:v>Avance</c:v>
                </c:pt>
              </c:strCache>
            </c:strRef>
          </c:cat>
          <c:val>
            <c:numRef>
              <c:f>'RESUMEN POR PROYECTO 2021'!$I$27:$J$27</c:f>
              <c:numCache>
                <c:formatCode>0.0%</c:formatCode>
                <c:ptCount val="2"/>
                <c:pt idx="0" formatCode="0%">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9AA8-44C5-9E2F-B9D9E3A0379C}"/>
            </c:ext>
          </c:extLst>
        </c:ser>
        <c:dLbls>
          <c:showLegendKey val="0"/>
          <c:showVal val="0"/>
          <c:showCatName val="0"/>
          <c:showSerName val="0"/>
          <c:showPercent val="0"/>
          <c:showBubbleSize val="0"/>
        </c:dLbls>
        <c:gapWidth val="150"/>
        <c:axId val="39498880"/>
        <c:axId val="39500800"/>
      </c:barChart>
      <c:catAx>
        <c:axId val="39498880"/>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39500800"/>
        <c:crosses val="autoZero"/>
        <c:auto val="1"/>
        <c:lblAlgn val="ctr"/>
        <c:lblOffset val="100"/>
        <c:noMultiLvlLbl val="1"/>
      </c:catAx>
      <c:valAx>
        <c:axId val="39500800"/>
        <c:scaling>
          <c:orientation val="minMax"/>
        </c:scaling>
        <c:delete val="0"/>
        <c:axPos val="l"/>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39498880"/>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2021'!$L$26:$M$26</c:f>
              <c:strCache>
                <c:ptCount val="2"/>
                <c:pt idx="0">
                  <c:v>Meta</c:v>
                </c:pt>
                <c:pt idx="1">
                  <c:v>Avance</c:v>
                </c:pt>
              </c:strCache>
            </c:strRef>
          </c:cat>
          <c:val>
            <c:numRef>
              <c:f>'RESUMEN POR PROYECTO 2021'!$L$27:$M$27</c:f>
              <c:numCache>
                <c:formatCode>0.0%</c:formatCode>
                <c:ptCount val="2"/>
                <c:pt idx="0" formatCode="0%">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579D-4E5E-B735-46799C7C1DC2}"/>
            </c:ext>
          </c:extLst>
        </c:ser>
        <c:dLbls>
          <c:showLegendKey val="0"/>
          <c:showVal val="0"/>
          <c:showCatName val="0"/>
          <c:showSerName val="0"/>
          <c:showPercent val="0"/>
          <c:showBubbleSize val="0"/>
        </c:dLbls>
        <c:gapWidth val="150"/>
        <c:axId val="39525376"/>
        <c:axId val="39535744"/>
      </c:barChart>
      <c:catAx>
        <c:axId val="39525376"/>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39535744"/>
        <c:crosses val="autoZero"/>
        <c:auto val="1"/>
        <c:lblAlgn val="ctr"/>
        <c:lblOffset val="100"/>
        <c:noMultiLvlLbl val="1"/>
      </c:catAx>
      <c:valAx>
        <c:axId val="39535744"/>
        <c:scaling>
          <c:orientation val="minMax"/>
        </c:scaling>
        <c:delete val="0"/>
        <c:axPos val="l"/>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39525376"/>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2021'!$O$26:$P$26</c:f>
              <c:strCache>
                <c:ptCount val="2"/>
                <c:pt idx="0">
                  <c:v>Meta</c:v>
                </c:pt>
                <c:pt idx="1">
                  <c:v>Avance</c:v>
                </c:pt>
              </c:strCache>
            </c:strRef>
          </c:cat>
          <c:val>
            <c:numRef>
              <c:f>'RESUMEN POR PROYECTO 2021'!$O$27:$P$27</c:f>
              <c:numCache>
                <c:formatCode>0.0%</c:formatCode>
                <c:ptCount val="2"/>
                <c:pt idx="0" formatCode="0%">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E40E-431A-9766-2B8EDA7B11EB}"/>
            </c:ext>
          </c:extLst>
        </c:ser>
        <c:dLbls>
          <c:showLegendKey val="0"/>
          <c:showVal val="0"/>
          <c:showCatName val="0"/>
          <c:showSerName val="0"/>
          <c:showPercent val="0"/>
          <c:showBubbleSize val="0"/>
        </c:dLbls>
        <c:gapWidth val="150"/>
        <c:axId val="39564416"/>
        <c:axId val="39566336"/>
      </c:barChart>
      <c:catAx>
        <c:axId val="39564416"/>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39566336"/>
        <c:crosses val="autoZero"/>
        <c:auto val="1"/>
        <c:lblAlgn val="ctr"/>
        <c:lblOffset val="100"/>
        <c:noMultiLvlLbl val="1"/>
      </c:catAx>
      <c:valAx>
        <c:axId val="39566336"/>
        <c:scaling>
          <c:orientation val="minMax"/>
        </c:scaling>
        <c:delete val="0"/>
        <c:axPos val="l"/>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39564416"/>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2021'!$C$43:$D$43</c:f>
              <c:strCache>
                <c:ptCount val="2"/>
                <c:pt idx="0">
                  <c:v>Meta</c:v>
                </c:pt>
                <c:pt idx="1">
                  <c:v>Avance</c:v>
                </c:pt>
              </c:strCache>
            </c:strRef>
          </c:cat>
          <c:val>
            <c:numRef>
              <c:f>'RESUMEN POR PROYECTO 2021'!$C$44:$D$44</c:f>
              <c:numCache>
                <c:formatCode>0.0%</c:formatCode>
                <c:ptCount val="2"/>
                <c:pt idx="0" formatCode="0%">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54F2-4AD3-A469-07B7B629E09C}"/>
            </c:ext>
          </c:extLst>
        </c:ser>
        <c:dLbls>
          <c:showLegendKey val="0"/>
          <c:showVal val="0"/>
          <c:showCatName val="0"/>
          <c:showSerName val="0"/>
          <c:showPercent val="0"/>
          <c:showBubbleSize val="0"/>
        </c:dLbls>
        <c:gapWidth val="150"/>
        <c:axId val="154147840"/>
        <c:axId val="154150016"/>
      </c:barChart>
      <c:catAx>
        <c:axId val="154147840"/>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154150016"/>
        <c:crosses val="autoZero"/>
        <c:auto val="1"/>
        <c:lblAlgn val="ctr"/>
        <c:lblOffset val="100"/>
        <c:noMultiLvlLbl val="1"/>
      </c:catAx>
      <c:valAx>
        <c:axId val="154150016"/>
        <c:scaling>
          <c:orientation val="minMax"/>
        </c:scaling>
        <c:delete val="0"/>
        <c:axPos val="l"/>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154147840"/>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2021'!$F$43:$G$43</c:f>
              <c:strCache>
                <c:ptCount val="2"/>
                <c:pt idx="0">
                  <c:v>Meta</c:v>
                </c:pt>
                <c:pt idx="1">
                  <c:v>Avance</c:v>
                </c:pt>
              </c:strCache>
            </c:strRef>
          </c:cat>
          <c:val>
            <c:numRef>
              <c:f>'RESUMEN POR PROYECTO 2021'!$F$44:$G$44</c:f>
              <c:numCache>
                <c:formatCode>0.0%</c:formatCode>
                <c:ptCount val="2"/>
                <c:pt idx="0" formatCode="0%">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6D22-4A9A-BA29-0A8205B6E987}"/>
            </c:ext>
          </c:extLst>
        </c:ser>
        <c:dLbls>
          <c:showLegendKey val="0"/>
          <c:showVal val="0"/>
          <c:showCatName val="0"/>
          <c:showSerName val="0"/>
          <c:showPercent val="0"/>
          <c:showBubbleSize val="0"/>
        </c:dLbls>
        <c:gapWidth val="150"/>
        <c:axId val="154182784"/>
        <c:axId val="154184704"/>
      </c:barChart>
      <c:catAx>
        <c:axId val="154182784"/>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154184704"/>
        <c:crosses val="autoZero"/>
        <c:auto val="1"/>
        <c:lblAlgn val="ctr"/>
        <c:lblOffset val="100"/>
        <c:noMultiLvlLbl val="1"/>
      </c:catAx>
      <c:valAx>
        <c:axId val="154184704"/>
        <c:scaling>
          <c:orientation val="minMax"/>
        </c:scaling>
        <c:delete val="0"/>
        <c:axPos val="l"/>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154182784"/>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2021'!$I$43:$J$43</c:f>
              <c:strCache>
                <c:ptCount val="2"/>
                <c:pt idx="0">
                  <c:v>Meta</c:v>
                </c:pt>
                <c:pt idx="1">
                  <c:v>Avance</c:v>
                </c:pt>
              </c:strCache>
            </c:strRef>
          </c:cat>
          <c:val>
            <c:numRef>
              <c:f>'RESUMEN POR PROYECTO 2021'!$I$44:$J$44</c:f>
              <c:numCache>
                <c:formatCode>0.0%</c:formatCode>
                <c:ptCount val="2"/>
                <c:pt idx="0" formatCode="0%">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E14D-4E14-8DEE-C76051EBE239}"/>
            </c:ext>
          </c:extLst>
        </c:ser>
        <c:dLbls>
          <c:showLegendKey val="0"/>
          <c:showVal val="0"/>
          <c:showCatName val="0"/>
          <c:showSerName val="0"/>
          <c:showPercent val="0"/>
          <c:showBubbleSize val="0"/>
        </c:dLbls>
        <c:gapWidth val="150"/>
        <c:axId val="154196992"/>
        <c:axId val="154199168"/>
      </c:barChart>
      <c:catAx>
        <c:axId val="154196992"/>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154199168"/>
        <c:crosses val="autoZero"/>
        <c:auto val="1"/>
        <c:lblAlgn val="ctr"/>
        <c:lblOffset val="100"/>
        <c:noMultiLvlLbl val="1"/>
      </c:catAx>
      <c:valAx>
        <c:axId val="154199168"/>
        <c:scaling>
          <c:orientation val="minMax"/>
        </c:scaling>
        <c:delete val="0"/>
        <c:axPos val="l"/>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154196992"/>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2021'!$L$43:$M$43</c:f>
              <c:strCache>
                <c:ptCount val="2"/>
                <c:pt idx="0">
                  <c:v>Meta</c:v>
                </c:pt>
                <c:pt idx="1">
                  <c:v>Avance</c:v>
                </c:pt>
              </c:strCache>
            </c:strRef>
          </c:cat>
          <c:val>
            <c:numRef>
              <c:f>'RESUMEN POR PROYECTO 2021'!$L$44:$M$44</c:f>
              <c:numCache>
                <c:formatCode>0.0%</c:formatCode>
                <c:ptCount val="2"/>
                <c:pt idx="0" formatCode="0%">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C6D6-4F32-88B6-92091E2595DC}"/>
            </c:ext>
          </c:extLst>
        </c:ser>
        <c:dLbls>
          <c:showLegendKey val="0"/>
          <c:showVal val="0"/>
          <c:showCatName val="0"/>
          <c:showSerName val="0"/>
          <c:showPercent val="0"/>
          <c:showBubbleSize val="0"/>
        </c:dLbls>
        <c:gapWidth val="150"/>
        <c:axId val="39711872"/>
        <c:axId val="39713792"/>
      </c:barChart>
      <c:catAx>
        <c:axId val="39711872"/>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39713792"/>
        <c:crosses val="autoZero"/>
        <c:auto val="1"/>
        <c:lblAlgn val="ctr"/>
        <c:lblOffset val="100"/>
        <c:noMultiLvlLbl val="1"/>
      </c:catAx>
      <c:valAx>
        <c:axId val="39713792"/>
        <c:scaling>
          <c:orientation val="minMax"/>
        </c:scaling>
        <c:delete val="0"/>
        <c:axPos val="l"/>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39711872"/>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2021'!$O$43:$P$43</c:f>
              <c:strCache>
                <c:ptCount val="2"/>
                <c:pt idx="0">
                  <c:v>Meta</c:v>
                </c:pt>
                <c:pt idx="1">
                  <c:v>Avance</c:v>
                </c:pt>
              </c:strCache>
            </c:strRef>
          </c:cat>
          <c:val>
            <c:numRef>
              <c:f>'RESUMEN POR PROYECTO 2021'!$O$44:$P$44</c:f>
              <c:numCache>
                <c:formatCode>0.0%</c:formatCode>
                <c:ptCount val="2"/>
                <c:pt idx="0" formatCode="0%">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C7A9-4C35-A547-663FC7FCA964}"/>
            </c:ext>
          </c:extLst>
        </c:ser>
        <c:dLbls>
          <c:showLegendKey val="0"/>
          <c:showVal val="0"/>
          <c:showCatName val="0"/>
          <c:showSerName val="0"/>
          <c:showPercent val="0"/>
          <c:showBubbleSize val="0"/>
        </c:dLbls>
        <c:gapWidth val="150"/>
        <c:axId val="161421952"/>
        <c:axId val="161444608"/>
      </c:barChart>
      <c:catAx>
        <c:axId val="161421952"/>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161444608"/>
        <c:crosses val="autoZero"/>
        <c:auto val="1"/>
        <c:lblAlgn val="ctr"/>
        <c:lblOffset val="100"/>
        <c:noMultiLvlLbl val="1"/>
      </c:catAx>
      <c:valAx>
        <c:axId val="161444608"/>
        <c:scaling>
          <c:orientation val="minMax"/>
        </c:scaling>
        <c:delete val="0"/>
        <c:axPos val="l"/>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161421952"/>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100" b="1" i="0">
                <a:solidFill>
                  <a:srgbClr val="333333"/>
                </a:solidFill>
                <a:latin typeface="+mn-lt"/>
              </a:defRPr>
            </a:pPr>
            <a:r>
              <a:rPr lang="es-CO" sz="1100" b="1" i="0">
                <a:solidFill>
                  <a:srgbClr val="333333"/>
                </a:solidFill>
                <a:latin typeface="+mn-lt"/>
              </a:rPr>
              <a:t>AVANCE ACOMPAÑAMIENTO A EE</a:t>
            </a:r>
          </a:p>
        </c:rich>
      </c:tx>
      <c:overlay val="0"/>
    </c:title>
    <c:autoTitleDeleted val="0"/>
    <c:plotArea>
      <c:layout/>
      <c:barChart>
        <c:barDir val="bar"/>
        <c:grouping val="clustered"/>
        <c:varyColors val="1"/>
        <c:ser>
          <c:idx val="0"/>
          <c:order val="0"/>
          <c:tx>
            <c:strRef>
              <c:f>'SEGUIMIENTO 2021'!$E$20</c:f>
              <c:strCache>
                <c:ptCount val="1"/>
                <c:pt idx="0">
                  <c:v>META  EN PESO</c:v>
                </c:pt>
              </c:strCache>
            </c:strRef>
          </c:tx>
          <c:spPr>
            <a:solidFill>
              <a:srgbClr val="969696"/>
            </a:solidFill>
            <a:ln cmpd="sng">
              <a:solidFill>
                <a:srgbClr val="000000"/>
              </a:solidFill>
            </a:ln>
          </c:spPr>
          <c:invertIfNegative val="1"/>
          <c:cat>
            <c:strRef>
              <c:f>'SEGUIMIENTO 2021'!$B$21:$B$24</c:f>
              <c:strCache>
                <c:ptCount val="4"/>
                <c:pt idx="0">
                  <c:v>Sub peso del Mejoramiento de la Calidad Educativa de las Instituciones Educativas del Distrito</c:v>
                </c:pt>
                <c:pt idx="1">
                  <c:v>Sub peso del Fortalecimiento de las Prácticas Etnoeducativas en Instituciones Educativas Oficiales del Distrito de Cartagena</c:v>
                </c:pt>
                <c:pt idx="2">
                  <c:v>Sub peso Fortalecimiento de los procesos formativos en las Instituciones Educativas Oficiales del Distrito de Cartagena</c:v>
                </c:pt>
                <c:pt idx="3">
                  <c:v>Sub peso Fortalecimiento de la educación integral desde la participación, democracia y autonomía  en las Instituciones Educativas Oficiales del Distrito de Cartagena</c:v>
                </c:pt>
              </c:strCache>
            </c:strRef>
          </c:cat>
          <c:val>
            <c:numRef>
              <c:f>'SEGUIMIENTO 2021'!$E$21:$E$24</c:f>
              <c:numCache>
                <c:formatCode>0%</c:formatCode>
                <c:ptCount val="4"/>
                <c:pt idx="0">
                  <c:v>0.15</c:v>
                </c:pt>
                <c:pt idx="1">
                  <c:v>0.05</c:v>
                </c:pt>
                <c:pt idx="2">
                  <c:v>0.25</c:v>
                </c:pt>
                <c:pt idx="3">
                  <c:v>0.1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0CC1-4B58-B7D6-004D9FDEA459}"/>
            </c:ext>
          </c:extLst>
        </c:ser>
        <c:ser>
          <c:idx val="1"/>
          <c:order val="1"/>
          <c:tx>
            <c:strRef>
              <c:f>'SEGUIMIENTO 2021'!$F$20</c:f>
              <c:strCache>
                <c:ptCount val="1"/>
                <c:pt idx="0">
                  <c:v>AVANCE JUNIO 30</c:v>
                </c:pt>
              </c:strCache>
            </c:strRef>
          </c:tx>
          <c:spPr>
            <a:solidFill>
              <a:srgbClr val="666699"/>
            </a:solidFill>
            <a:ln cmpd="sng">
              <a:solidFill>
                <a:srgbClr val="000000"/>
              </a:solidFill>
            </a:ln>
          </c:spPr>
          <c:invertIfNegative val="1"/>
          <c:cat>
            <c:strRef>
              <c:f>'SEGUIMIENTO 2021'!$B$21:$B$24</c:f>
              <c:strCache>
                <c:ptCount val="4"/>
                <c:pt idx="0">
                  <c:v>Sub peso del Mejoramiento de la Calidad Educativa de las Instituciones Educativas del Distrito</c:v>
                </c:pt>
                <c:pt idx="1">
                  <c:v>Sub peso del Fortalecimiento de las Prácticas Etnoeducativas en Instituciones Educativas Oficiales del Distrito de Cartagena</c:v>
                </c:pt>
                <c:pt idx="2">
                  <c:v>Sub peso Fortalecimiento de los procesos formativos en las Instituciones Educativas Oficiales del Distrito de Cartagena</c:v>
                </c:pt>
                <c:pt idx="3">
                  <c:v>Sub peso Fortalecimiento de la educación integral desde la participación, democracia y autonomía  en las Instituciones Educativas Oficiales del Distrito de Cartagena</c:v>
                </c:pt>
              </c:strCache>
            </c:strRef>
          </c:cat>
          <c:val>
            <c:numRef>
              <c:f>'SEGUIMIENTO 2021'!$F$21:$F$24</c:f>
              <c:numCache>
                <c:formatCode>0%</c:formatCode>
                <c:ptCount val="4"/>
                <c:pt idx="0">
                  <c:v>0</c:v>
                </c:pt>
                <c:pt idx="1">
                  <c:v>0</c:v>
                </c:pt>
                <c:pt idx="2">
                  <c:v>0</c:v>
                </c:pt>
                <c:pt idx="3">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0CC1-4B58-B7D6-004D9FDEA459}"/>
            </c:ext>
          </c:extLst>
        </c:ser>
        <c:ser>
          <c:idx val="2"/>
          <c:order val="2"/>
          <c:tx>
            <c:strRef>
              <c:f>'SEGUIMIENTO 2021'!$G$20</c:f>
              <c:strCache>
                <c:ptCount val="1"/>
                <c:pt idx="0">
                  <c:v>AVANCE DICIEMBRE 30</c:v>
                </c:pt>
              </c:strCache>
            </c:strRef>
          </c:tx>
          <c:spPr>
            <a:solidFill>
              <a:srgbClr val="33CCCC"/>
            </a:solidFill>
            <a:ln cmpd="sng">
              <a:solidFill>
                <a:srgbClr val="000000"/>
              </a:solidFill>
            </a:ln>
          </c:spPr>
          <c:invertIfNegative val="1"/>
          <c:cat>
            <c:strRef>
              <c:f>'SEGUIMIENTO 2021'!$B$21:$B$24</c:f>
              <c:strCache>
                <c:ptCount val="4"/>
                <c:pt idx="0">
                  <c:v>Sub peso del Mejoramiento de la Calidad Educativa de las Instituciones Educativas del Distrito</c:v>
                </c:pt>
                <c:pt idx="1">
                  <c:v>Sub peso del Fortalecimiento de las Prácticas Etnoeducativas en Instituciones Educativas Oficiales del Distrito de Cartagena</c:v>
                </c:pt>
                <c:pt idx="2">
                  <c:v>Sub peso Fortalecimiento de los procesos formativos en las Instituciones Educativas Oficiales del Distrito de Cartagena</c:v>
                </c:pt>
                <c:pt idx="3">
                  <c:v>Sub peso Fortalecimiento de la educación integral desde la participación, democracia y autonomía  en las Instituciones Educativas Oficiales del Distrito de Cartagena</c:v>
                </c:pt>
              </c:strCache>
            </c:strRef>
          </c:cat>
          <c:val>
            <c:numRef>
              <c:f>'SEGUIMIENTO 2021'!$G$21:$G$24</c:f>
              <c:numCache>
                <c:formatCode>0%</c:formatCode>
                <c:ptCount val="4"/>
                <c:pt idx="0">
                  <c:v>0</c:v>
                </c:pt>
                <c:pt idx="1">
                  <c:v>0</c:v>
                </c:pt>
                <c:pt idx="2">
                  <c:v>0</c:v>
                </c:pt>
                <c:pt idx="3">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0CC1-4B58-B7D6-004D9FDEA459}"/>
            </c:ext>
          </c:extLst>
        </c:ser>
        <c:ser>
          <c:idx val="3"/>
          <c:order val="3"/>
          <c:tx>
            <c:strRef>
              <c:f>'SEGUIMIENTO 2021'!$H$20</c:f>
              <c:strCache>
                <c:ptCount val="1"/>
                <c:pt idx="0">
                  <c:v>AVANCE PROMEDIO ANUAL</c:v>
                </c:pt>
              </c:strCache>
            </c:strRef>
          </c:tx>
          <c:spPr>
            <a:solidFill>
              <a:srgbClr val="FF9900"/>
            </a:solidFill>
            <a:ln cmpd="sng">
              <a:solidFill>
                <a:srgbClr val="000000"/>
              </a:solidFill>
            </a:ln>
          </c:spPr>
          <c:invertIfNegative val="1"/>
          <c:cat>
            <c:strRef>
              <c:f>'SEGUIMIENTO 2021'!$B$21:$B$24</c:f>
              <c:strCache>
                <c:ptCount val="4"/>
                <c:pt idx="0">
                  <c:v>Sub peso del Mejoramiento de la Calidad Educativa de las Instituciones Educativas del Distrito</c:v>
                </c:pt>
                <c:pt idx="1">
                  <c:v>Sub peso del Fortalecimiento de las Prácticas Etnoeducativas en Instituciones Educativas Oficiales del Distrito de Cartagena</c:v>
                </c:pt>
                <c:pt idx="2">
                  <c:v>Sub peso Fortalecimiento de los procesos formativos en las Instituciones Educativas Oficiales del Distrito de Cartagena</c:v>
                </c:pt>
                <c:pt idx="3">
                  <c:v>Sub peso Fortalecimiento de la educación integral desde la participación, democracia y autonomía  en las Instituciones Educativas Oficiales del Distrito de Cartagena</c:v>
                </c:pt>
              </c:strCache>
            </c:strRef>
          </c:cat>
          <c:val>
            <c:numRef>
              <c:f>'SEGUIMIENTO 2021'!$H$21:$H$24</c:f>
              <c:numCache>
                <c:formatCode>0%</c:formatCode>
                <c:ptCount val="4"/>
                <c:pt idx="0">
                  <c:v>0</c:v>
                </c:pt>
                <c:pt idx="1">
                  <c:v>0</c:v>
                </c:pt>
                <c:pt idx="2">
                  <c:v>0</c:v>
                </c:pt>
                <c:pt idx="3">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0CC1-4B58-B7D6-004D9FDEA459}"/>
            </c:ext>
          </c:extLst>
        </c:ser>
        <c:dLbls>
          <c:showLegendKey val="0"/>
          <c:showVal val="0"/>
          <c:showCatName val="0"/>
          <c:showSerName val="0"/>
          <c:showPercent val="0"/>
          <c:showBubbleSize val="0"/>
        </c:dLbls>
        <c:gapWidth val="150"/>
        <c:axId val="38597760"/>
        <c:axId val="38599680"/>
      </c:barChart>
      <c:catAx>
        <c:axId val="38597760"/>
        <c:scaling>
          <c:orientation val="maxMin"/>
        </c:scaling>
        <c:delete val="0"/>
        <c:axPos val="l"/>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38599680"/>
        <c:crosses val="autoZero"/>
        <c:auto val="1"/>
        <c:lblAlgn val="ctr"/>
        <c:lblOffset val="100"/>
        <c:noMultiLvlLbl val="1"/>
      </c:catAx>
      <c:valAx>
        <c:axId val="38599680"/>
        <c:scaling>
          <c:orientation val="minMax"/>
        </c:scaling>
        <c:delete val="0"/>
        <c:axPos val="b"/>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38597760"/>
        <c:crosses val="max"/>
        <c:crossBetween val="between"/>
      </c:valAx>
    </c:plotArea>
    <c:legend>
      <c:legendPos val="b"/>
      <c:overlay val="0"/>
      <c:txPr>
        <a:bodyPr/>
        <a:lstStyle/>
        <a:p>
          <a:pPr lvl="0">
            <a:defRPr b="0">
              <a:solidFill>
                <a:srgbClr val="1A1A1A"/>
              </a:solidFill>
              <a:latin typeface="+mn-lt"/>
            </a:defRPr>
          </a:pPr>
          <a:endParaRPr lang="es-CO"/>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100" b="0" i="0">
                <a:solidFill>
                  <a:srgbClr val="333333"/>
                </a:solidFill>
                <a:latin typeface="+mn-lt"/>
              </a:defRPr>
            </a:pPr>
            <a:r>
              <a:rPr lang="es-CO" sz="1100" b="0" i="0">
                <a:solidFill>
                  <a:srgbClr val="333333"/>
                </a:solidFill>
                <a:latin typeface="+mn-lt"/>
              </a:rPr>
              <a:t>Sub peso COMPONENTE FORMACION DE DOCENTES Y DIRECTIVOS DOCENTES</a:t>
            </a:r>
          </a:p>
        </c:rich>
      </c:tx>
      <c:overlay val="0"/>
    </c:title>
    <c:autoTitleDeleted val="0"/>
    <c:plotArea>
      <c:layout/>
      <c:barChart>
        <c:barDir val="col"/>
        <c:grouping val="clustered"/>
        <c:varyColors val="1"/>
        <c:ser>
          <c:idx val="0"/>
          <c:order val="0"/>
          <c:tx>
            <c:strRef>
              <c:f>'SEGUIMIENTO 2021'!$B$36</c:f>
              <c:strCache>
                <c:ptCount val="1"/>
                <c:pt idx="0">
                  <c:v>Sub peso COMPONENTE FORMACION DE DOCENTES Y DIRECTIVOS DOCENTES</c:v>
                </c:pt>
              </c:strCache>
            </c:strRef>
          </c:tx>
          <c:spPr>
            <a:solidFill>
              <a:srgbClr val="666699"/>
            </a:solidFill>
            <a:ln cmpd="sng">
              <a:solidFill>
                <a:srgbClr val="000000"/>
              </a:solidFill>
            </a:ln>
          </c:spPr>
          <c:invertIfNegative val="1"/>
          <c:cat>
            <c:strRef>
              <c:f>'SEGUIMIENTO 2021'!$C$35:$G$35</c:f>
              <c:strCache>
                <c:ptCount val="5"/>
                <c:pt idx="1">
                  <c:v>META  EN PESO</c:v>
                </c:pt>
                <c:pt idx="2">
                  <c:v>AVANCE JUNIO 30</c:v>
                </c:pt>
                <c:pt idx="3">
                  <c:v>AVANCE DICIEMBRE 30</c:v>
                </c:pt>
                <c:pt idx="4">
                  <c:v>AVANCE PROMEDIO ANUAL</c:v>
                </c:pt>
              </c:strCache>
            </c:strRef>
          </c:cat>
          <c:val>
            <c:numRef>
              <c:f>'SEGUIMIENTO 2021'!$C$36:$G$36</c:f>
              <c:numCache>
                <c:formatCode>0%</c:formatCode>
                <c:ptCount val="5"/>
                <c:pt idx="1">
                  <c:v>0.3</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5EC9-4299-9931-B2B5F2C0D7C9}"/>
            </c:ext>
          </c:extLst>
        </c:ser>
        <c:dLbls>
          <c:showLegendKey val="0"/>
          <c:showVal val="0"/>
          <c:showCatName val="0"/>
          <c:showSerName val="0"/>
          <c:showPercent val="0"/>
          <c:showBubbleSize val="0"/>
        </c:dLbls>
        <c:gapWidth val="150"/>
        <c:axId val="39100416"/>
        <c:axId val="39102336"/>
      </c:barChart>
      <c:catAx>
        <c:axId val="39100416"/>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39102336"/>
        <c:crosses val="autoZero"/>
        <c:auto val="1"/>
        <c:lblAlgn val="ctr"/>
        <c:lblOffset val="100"/>
        <c:noMultiLvlLbl val="1"/>
      </c:catAx>
      <c:valAx>
        <c:axId val="39102336"/>
        <c:scaling>
          <c:orientation val="minMax"/>
        </c:scaling>
        <c:delete val="0"/>
        <c:axPos val="l"/>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s-CO"/>
          </a:p>
        </c:txPr>
        <c:crossAx val="39100416"/>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tx>
            <c:strRef>
              <c:f>'SEGUIMIENTO 2021'!$B$49</c:f>
              <c:strCache>
                <c:ptCount val="1"/>
                <c:pt idx="0">
                  <c:v>Sub peso COMPONENTE FORMACION DE DOCENTES Y DIRECTIVOS DOCENTES</c:v>
                </c:pt>
              </c:strCache>
            </c:strRef>
          </c:tx>
          <c:spPr>
            <a:solidFill>
              <a:srgbClr val="666699"/>
            </a:solidFill>
            <a:ln cmpd="sng">
              <a:solidFill>
                <a:srgbClr val="000000"/>
              </a:solidFill>
            </a:ln>
          </c:spPr>
          <c:invertIfNegative val="1"/>
          <c:cat>
            <c:strRef>
              <c:f>'SEGUIMIENTO 2021'!$C$48:$G$48</c:f>
              <c:strCache>
                <c:ptCount val="5"/>
                <c:pt idx="1">
                  <c:v>META  EN PESO</c:v>
                </c:pt>
                <c:pt idx="2">
                  <c:v>AVANCE JUNIO 30</c:v>
                </c:pt>
                <c:pt idx="3">
                  <c:v>AVANCE DICIEMBRE 30</c:v>
                </c:pt>
                <c:pt idx="4">
                  <c:v>AVANCE PROMEDIO ANUAL</c:v>
                </c:pt>
              </c:strCache>
            </c:strRef>
          </c:cat>
          <c:val>
            <c:numRef>
              <c:f>'SEGUIMIENTO 2021'!$C$49:$G$49</c:f>
              <c:numCache>
                <c:formatCode>0%</c:formatCode>
                <c:ptCount val="5"/>
                <c:pt idx="1">
                  <c:v>0.15</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62F3-41A0-8AC8-A69063CE7435}"/>
            </c:ext>
          </c:extLst>
        </c:ser>
        <c:dLbls>
          <c:showLegendKey val="0"/>
          <c:showVal val="0"/>
          <c:showCatName val="0"/>
          <c:showSerName val="0"/>
          <c:showPercent val="0"/>
          <c:showBubbleSize val="0"/>
        </c:dLbls>
        <c:gapWidth val="150"/>
        <c:axId val="39133568"/>
        <c:axId val="39135488"/>
      </c:barChart>
      <c:catAx>
        <c:axId val="39133568"/>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39135488"/>
        <c:crosses val="autoZero"/>
        <c:auto val="1"/>
        <c:lblAlgn val="ctr"/>
        <c:lblOffset val="100"/>
        <c:noMultiLvlLbl val="1"/>
      </c:catAx>
      <c:valAx>
        <c:axId val="39135488"/>
        <c:scaling>
          <c:orientation val="minMax"/>
        </c:scaling>
        <c:delete val="0"/>
        <c:axPos val="l"/>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s-CO"/>
          </a:p>
        </c:txPr>
        <c:crossAx val="39133568"/>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2021'!$C$11:$D$11</c:f>
              <c:strCache>
                <c:ptCount val="2"/>
                <c:pt idx="0">
                  <c:v>Meta</c:v>
                </c:pt>
                <c:pt idx="1">
                  <c:v>Avance</c:v>
                </c:pt>
              </c:strCache>
            </c:strRef>
          </c:cat>
          <c:val>
            <c:numRef>
              <c:f>'RESUMEN POR PROYECTO 2021'!$C$12:$D$12</c:f>
              <c:numCache>
                <c:formatCode>0.0%</c:formatCode>
                <c:ptCount val="2"/>
                <c:pt idx="0" formatCode="0%">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B99D-4116-82A7-2B0E9165740A}"/>
            </c:ext>
          </c:extLst>
        </c:ser>
        <c:dLbls>
          <c:showLegendKey val="0"/>
          <c:showVal val="0"/>
          <c:showCatName val="0"/>
          <c:showSerName val="0"/>
          <c:showPercent val="0"/>
          <c:showBubbleSize val="0"/>
        </c:dLbls>
        <c:gapWidth val="150"/>
        <c:axId val="39185024"/>
        <c:axId val="39187200"/>
      </c:barChart>
      <c:catAx>
        <c:axId val="39185024"/>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39187200"/>
        <c:crosses val="autoZero"/>
        <c:auto val="1"/>
        <c:lblAlgn val="ctr"/>
        <c:lblOffset val="100"/>
        <c:noMultiLvlLbl val="1"/>
      </c:catAx>
      <c:valAx>
        <c:axId val="39187200"/>
        <c:scaling>
          <c:orientation val="minMax"/>
        </c:scaling>
        <c:delete val="0"/>
        <c:axPos val="l"/>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39185024"/>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2021'!$F$11:$G$11</c:f>
              <c:strCache>
                <c:ptCount val="2"/>
                <c:pt idx="0">
                  <c:v>Meta</c:v>
                </c:pt>
                <c:pt idx="1">
                  <c:v>Avance</c:v>
                </c:pt>
              </c:strCache>
            </c:strRef>
          </c:cat>
          <c:val>
            <c:numRef>
              <c:f>'RESUMEN POR PROYECTO 2021'!$F$12:$G$12</c:f>
              <c:numCache>
                <c:formatCode>0.0%</c:formatCode>
                <c:ptCount val="2"/>
                <c:pt idx="0" formatCode="0%">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9EFC-49CA-A98A-2FB931F678E0}"/>
            </c:ext>
          </c:extLst>
        </c:ser>
        <c:dLbls>
          <c:showLegendKey val="0"/>
          <c:showVal val="0"/>
          <c:showCatName val="0"/>
          <c:showSerName val="0"/>
          <c:showPercent val="0"/>
          <c:showBubbleSize val="0"/>
        </c:dLbls>
        <c:gapWidth val="150"/>
        <c:axId val="39219968"/>
        <c:axId val="39221888"/>
      </c:barChart>
      <c:catAx>
        <c:axId val="39219968"/>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39221888"/>
        <c:crosses val="autoZero"/>
        <c:auto val="1"/>
        <c:lblAlgn val="ctr"/>
        <c:lblOffset val="100"/>
        <c:noMultiLvlLbl val="1"/>
      </c:catAx>
      <c:valAx>
        <c:axId val="39221888"/>
        <c:scaling>
          <c:orientation val="minMax"/>
        </c:scaling>
        <c:delete val="0"/>
        <c:axPos val="l"/>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39219968"/>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2021'!$I$11:$J$11</c:f>
              <c:strCache>
                <c:ptCount val="2"/>
                <c:pt idx="0">
                  <c:v>Meta</c:v>
                </c:pt>
                <c:pt idx="1">
                  <c:v>Avance</c:v>
                </c:pt>
              </c:strCache>
            </c:strRef>
          </c:cat>
          <c:val>
            <c:numRef>
              <c:f>'RESUMEN POR PROYECTO 2021'!$I$12:$J$12</c:f>
              <c:numCache>
                <c:formatCode>0.0%</c:formatCode>
                <c:ptCount val="2"/>
                <c:pt idx="0" formatCode="0%">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AE43-4560-96BD-4ADD79C83D74}"/>
            </c:ext>
          </c:extLst>
        </c:ser>
        <c:dLbls>
          <c:showLegendKey val="0"/>
          <c:showVal val="0"/>
          <c:showCatName val="0"/>
          <c:showSerName val="0"/>
          <c:showPercent val="0"/>
          <c:showBubbleSize val="0"/>
        </c:dLbls>
        <c:gapWidth val="150"/>
        <c:axId val="39242368"/>
        <c:axId val="39252736"/>
      </c:barChart>
      <c:catAx>
        <c:axId val="39242368"/>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39252736"/>
        <c:crosses val="autoZero"/>
        <c:auto val="1"/>
        <c:lblAlgn val="ctr"/>
        <c:lblOffset val="100"/>
        <c:noMultiLvlLbl val="1"/>
      </c:catAx>
      <c:valAx>
        <c:axId val="39252736"/>
        <c:scaling>
          <c:orientation val="minMax"/>
        </c:scaling>
        <c:delete val="0"/>
        <c:axPos val="l"/>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39242368"/>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2021'!$L$11:$M$11</c:f>
              <c:strCache>
                <c:ptCount val="2"/>
                <c:pt idx="0">
                  <c:v>Meta</c:v>
                </c:pt>
                <c:pt idx="1">
                  <c:v>Avance</c:v>
                </c:pt>
              </c:strCache>
            </c:strRef>
          </c:cat>
          <c:val>
            <c:numRef>
              <c:f>'RESUMEN POR PROYECTO 2021'!$L$12:$M$12</c:f>
              <c:numCache>
                <c:formatCode>0.0%</c:formatCode>
                <c:ptCount val="2"/>
                <c:pt idx="0" formatCode="0%">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E68D-4156-9C38-E6178C1DE263}"/>
            </c:ext>
          </c:extLst>
        </c:ser>
        <c:dLbls>
          <c:showLegendKey val="0"/>
          <c:showVal val="0"/>
          <c:showCatName val="0"/>
          <c:showSerName val="0"/>
          <c:showPercent val="0"/>
          <c:showBubbleSize val="0"/>
        </c:dLbls>
        <c:gapWidth val="150"/>
        <c:axId val="39285504"/>
        <c:axId val="39287424"/>
      </c:barChart>
      <c:catAx>
        <c:axId val="39285504"/>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39287424"/>
        <c:crosses val="autoZero"/>
        <c:auto val="1"/>
        <c:lblAlgn val="ctr"/>
        <c:lblOffset val="100"/>
        <c:noMultiLvlLbl val="1"/>
      </c:catAx>
      <c:valAx>
        <c:axId val="39287424"/>
        <c:scaling>
          <c:orientation val="minMax"/>
        </c:scaling>
        <c:delete val="0"/>
        <c:axPos val="l"/>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39285504"/>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2021'!$O$11:$P$11</c:f>
              <c:strCache>
                <c:ptCount val="2"/>
                <c:pt idx="0">
                  <c:v>Meta</c:v>
                </c:pt>
                <c:pt idx="1">
                  <c:v>Avance</c:v>
                </c:pt>
              </c:strCache>
            </c:strRef>
          </c:cat>
          <c:val>
            <c:numRef>
              <c:f>'RESUMEN POR PROYECTO 2021'!$O$12:$P$12</c:f>
              <c:numCache>
                <c:formatCode>0.0%</c:formatCode>
                <c:ptCount val="2"/>
                <c:pt idx="0" formatCode="0%">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D51C-4640-975A-48921A1C9C1A}"/>
            </c:ext>
          </c:extLst>
        </c:ser>
        <c:dLbls>
          <c:showLegendKey val="0"/>
          <c:showVal val="0"/>
          <c:showCatName val="0"/>
          <c:showSerName val="0"/>
          <c:showPercent val="0"/>
          <c:showBubbleSize val="0"/>
        </c:dLbls>
        <c:gapWidth val="150"/>
        <c:axId val="39307904"/>
        <c:axId val="39310080"/>
      </c:barChart>
      <c:catAx>
        <c:axId val="39307904"/>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39310080"/>
        <c:crosses val="autoZero"/>
        <c:auto val="1"/>
        <c:lblAlgn val="ctr"/>
        <c:lblOffset val="100"/>
        <c:noMultiLvlLbl val="1"/>
      </c:catAx>
      <c:valAx>
        <c:axId val="39310080"/>
        <c:scaling>
          <c:orientation val="minMax"/>
        </c:scaling>
        <c:delete val="0"/>
        <c:axPos val="l"/>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39307904"/>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2.xml"/><Relationship Id="rId13" Type="http://schemas.openxmlformats.org/officeDocument/2006/relationships/chart" Target="../charts/chart17.xml"/><Relationship Id="rId3" Type="http://schemas.openxmlformats.org/officeDocument/2006/relationships/chart" Target="../charts/chart7.xml"/><Relationship Id="rId7" Type="http://schemas.openxmlformats.org/officeDocument/2006/relationships/chart" Target="../charts/chart11.xml"/><Relationship Id="rId12" Type="http://schemas.openxmlformats.org/officeDocument/2006/relationships/chart" Target="../charts/chart16.xml"/><Relationship Id="rId2" Type="http://schemas.openxmlformats.org/officeDocument/2006/relationships/chart" Target="../charts/chart6.xml"/><Relationship Id="rId16" Type="http://schemas.openxmlformats.org/officeDocument/2006/relationships/image" Target="../media/image2.jpg"/><Relationship Id="rId1" Type="http://schemas.openxmlformats.org/officeDocument/2006/relationships/chart" Target="../charts/chart5.xml"/><Relationship Id="rId6" Type="http://schemas.openxmlformats.org/officeDocument/2006/relationships/chart" Target="../charts/chart10.xml"/><Relationship Id="rId11" Type="http://schemas.openxmlformats.org/officeDocument/2006/relationships/chart" Target="../charts/chart15.xml"/><Relationship Id="rId5" Type="http://schemas.openxmlformats.org/officeDocument/2006/relationships/chart" Target="../charts/chart9.xml"/><Relationship Id="rId15" Type="http://schemas.openxmlformats.org/officeDocument/2006/relationships/chart" Target="../charts/chart19.xml"/><Relationship Id="rId10" Type="http://schemas.openxmlformats.org/officeDocument/2006/relationships/chart" Target="../charts/chart14.xml"/><Relationship Id="rId4" Type="http://schemas.openxmlformats.org/officeDocument/2006/relationships/chart" Target="../charts/chart8.xml"/><Relationship Id="rId9" Type="http://schemas.openxmlformats.org/officeDocument/2006/relationships/chart" Target="../charts/chart13.xml"/><Relationship Id="rId14"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oneCellAnchor>
    <xdr:from>
      <xdr:col>0</xdr:col>
      <xdr:colOff>400050</xdr:colOff>
      <xdr:row>0</xdr:row>
      <xdr:rowOff>19050</xdr:rowOff>
    </xdr:from>
    <xdr:ext cx="1514475" cy="97155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400050</xdr:colOff>
      <xdr:row>0</xdr:row>
      <xdr:rowOff>19050</xdr:rowOff>
    </xdr:from>
    <xdr:ext cx="2095500" cy="971550"/>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6</xdr:col>
      <xdr:colOff>285750</xdr:colOff>
      <xdr:row>1</xdr:row>
      <xdr:rowOff>19050</xdr:rowOff>
    </xdr:from>
    <xdr:ext cx="5029200" cy="3333750"/>
    <xdr:graphicFrame macro="">
      <xdr:nvGraphicFramePr>
        <xdr:cNvPr id="1533452058" name="Chart 1" descr="Chart 0">
          <a:extLst>
            <a:ext uri="{FF2B5EF4-FFF2-40B4-BE49-F238E27FC236}">
              <a16:creationId xmlns:a16="http://schemas.microsoft.com/office/drawing/2014/main" id="{00000000-0008-0000-0200-00001A9F66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8</xdr:col>
      <xdr:colOff>333375</xdr:colOff>
      <xdr:row>18</xdr:row>
      <xdr:rowOff>171450</xdr:rowOff>
    </xdr:from>
    <xdr:ext cx="6724650" cy="3152775"/>
    <xdr:graphicFrame macro="">
      <xdr:nvGraphicFramePr>
        <xdr:cNvPr id="1751103769" name="Chart 2" descr="Chart 1">
          <a:extLst>
            <a:ext uri="{FF2B5EF4-FFF2-40B4-BE49-F238E27FC236}">
              <a16:creationId xmlns:a16="http://schemas.microsoft.com/office/drawing/2014/main" id="{00000000-0008-0000-0200-000019B95F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7</xdr:col>
      <xdr:colOff>152400</xdr:colOff>
      <xdr:row>32</xdr:row>
      <xdr:rowOff>66675</xdr:rowOff>
    </xdr:from>
    <xdr:ext cx="4667250" cy="2914650"/>
    <xdr:graphicFrame macro="">
      <xdr:nvGraphicFramePr>
        <xdr:cNvPr id="1545580203" name="Chart 3" descr="Chart 2">
          <a:extLst>
            <a:ext uri="{FF2B5EF4-FFF2-40B4-BE49-F238E27FC236}">
              <a16:creationId xmlns:a16="http://schemas.microsoft.com/office/drawing/2014/main" id="{00000000-0008-0000-0200-0000ABAE1F5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7</xdr:col>
      <xdr:colOff>161925</xdr:colOff>
      <xdr:row>46</xdr:row>
      <xdr:rowOff>152400</xdr:rowOff>
    </xdr:from>
    <xdr:ext cx="4667250" cy="2857500"/>
    <xdr:graphicFrame macro="">
      <xdr:nvGraphicFramePr>
        <xdr:cNvPr id="1369037932" name="Chart 4" descr="Chart 3">
          <a:extLst>
            <a:ext uri="{FF2B5EF4-FFF2-40B4-BE49-F238E27FC236}">
              <a16:creationId xmlns:a16="http://schemas.microsoft.com/office/drawing/2014/main" id="{00000000-0008-0000-0200-00006CDC99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19050</xdr:colOff>
      <xdr:row>13</xdr:row>
      <xdr:rowOff>19050</xdr:rowOff>
    </xdr:from>
    <xdr:ext cx="1885950" cy="1343025"/>
    <xdr:graphicFrame macro="">
      <xdr:nvGraphicFramePr>
        <xdr:cNvPr id="724652970" name="Chart 5" descr="Chart 0">
          <a:extLst>
            <a:ext uri="{FF2B5EF4-FFF2-40B4-BE49-F238E27FC236}">
              <a16:creationId xmlns:a16="http://schemas.microsoft.com/office/drawing/2014/main" id="{00000000-0008-0000-0300-0000AA5331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5</xdr:col>
      <xdr:colOff>0</xdr:colOff>
      <xdr:row>13</xdr:row>
      <xdr:rowOff>0</xdr:rowOff>
    </xdr:from>
    <xdr:ext cx="1876425" cy="1352550"/>
    <xdr:graphicFrame macro="">
      <xdr:nvGraphicFramePr>
        <xdr:cNvPr id="455219247" name="Chart 6" descr="Chart 1">
          <a:extLst>
            <a:ext uri="{FF2B5EF4-FFF2-40B4-BE49-F238E27FC236}">
              <a16:creationId xmlns:a16="http://schemas.microsoft.com/office/drawing/2014/main" id="{00000000-0008-0000-0300-00002F1822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8</xdr:col>
      <xdr:colOff>0</xdr:colOff>
      <xdr:row>13</xdr:row>
      <xdr:rowOff>0</xdr:rowOff>
    </xdr:from>
    <xdr:ext cx="1838325" cy="1352550"/>
    <xdr:graphicFrame macro="">
      <xdr:nvGraphicFramePr>
        <xdr:cNvPr id="21676377" name="Chart 7" descr="Chart 2">
          <a:extLst>
            <a:ext uri="{FF2B5EF4-FFF2-40B4-BE49-F238E27FC236}">
              <a16:creationId xmlns:a16="http://schemas.microsoft.com/office/drawing/2014/main" id="{00000000-0008-0000-0300-000059C14A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11</xdr:col>
      <xdr:colOff>0</xdr:colOff>
      <xdr:row>13</xdr:row>
      <xdr:rowOff>0</xdr:rowOff>
    </xdr:from>
    <xdr:ext cx="1962150" cy="1352550"/>
    <xdr:graphicFrame macro="">
      <xdr:nvGraphicFramePr>
        <xdr:cNvPr id="537054873" name="Chart 8" descr="Chart 3">
          <a:extLst>
            <a:ext uri="{FF2B5EF4-FFF2-40B4-BE49-F238E27FC236}">
              <a16:creationId xmlns:a16="http://schemas.microsoft.com/office/drawing/2014/main" id="{00000000-0008-0000-0300-000099CE022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14</xdr:col>
      <xdr:colOff>0</xdr:colOff>
      <xdr:row>13</xdr:row>
      <xdr:rowOff>0</xdr:rowOff>
    </xdr:from>
    <xdr:ext cx="1876425" cy="1352550"/>
    <xdr:graphicFrame macro="">
      <xdr:nvGraphicFramePr>
        <xdr:cNvPr id="1784685099" name="Chart 9" descr="Chart 4">
          <a:extLst>
            <a:ext uri="{FF2B5EF4-FFF2-40B4-BE49-F238E27FC236}">
              <a16:creationId xmlns:a16="http://schemas.microsoft.com/office/drawing/2014/main" id="{00000000-0008-0000-0300-00002B2260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2</xdr:col>
      <xdr:colOff>0</xdr:colOff>
      <xdr:row>28</xdr:row>
      <xdr:rowOff>0</xdr:rowOff>
    </xdr:from>
    <xdr:ext cx="1876425" cy="1352550"/>
    <xdr:graphicFrame macro="">
      <xdr:nvGraphicFramePr>
        <xdr:cNvPr id="1648525900" name="Chart 10" descr="Chart 5">
          <a:extLst>
            <a:ext uri="{FF2B5EF4-FFF2-40B4-BE49-F238E27FC236}">
              <a16:creationId xmlns:a16="http://schemas.microsoft.com/office/drawing/2014/main" id="{00000000-0008-0000-0300-00004C8242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5</xdr:col>
      <xdr:colOff>0</xdr:colOff>
      <xdr:row>28</xdr:row>
      <xdr:rowOff>0</xdr:rowOff>
    </xdr:from>
    <xdr:ext cx="1876425" cy="1352550"/>
    <xdr:graphicFrame macro="">
      <xdr:nvGraphicFramePr>
        <xdr:cNvPr id="1140850851" name="Chart 11" descr="Chart 6">
          <a:extLst>
            <a:ext uri="{FF2B5EF4-FFF2-40B4-BE49-F238E27FC236}">
              <a16:creationId xmlns:a16="http://schemas.microsoft.com/office/drawing/2014/main" id="{00000000-0008-0000-0300-0000A3000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8</xdr:col>
      <xdr:colOff>0</xdr:colOff>
      <xdr:row>28</xdr:row>
      <xdr:rowOff>0</xdr:rowOff>
    </xdr:from>
    <xdr:ext cx="1838325" cy="1352550"/>
    <xdr:graphicFrame macro="">
      <xdr:nvGraphicFramePr>
        <xdr:cNvPr id="113723895" name="Chart 12" descr="Chart 7">
          <a:extLst>
            <a:ext uri="{FF2B5EF4-FFF2-40B4-BE49-F238E27FC236}">
              <a16:creationId xmlns:a16="http://schemas.microsoft.com/office/drawing/2014/main" id="{00000000-0008-0000-0300-0000F749C7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oneCellAnchor>
    <xdr:from>
      <xdr:col>11</xdr:col>
      <xdr:colOff>0</xdr:colOff>
      <xdr:row>28</xdr:row>
      <xdr:rowOff>0</xdr:rowOff>
    </xdr:from>
    <xdr:ext cx="1962150" cy="1352550"/>
    <xdr:graphicFrame macro="">
      <xdr:nvGraphicFramePr>
        <xdr:cNvPr id="853205287" name="Chart 13" descr="Chart 8">
          <a:extLst>
            <a:ext uri="{FF2B5EF4-FFF2-40B4-BE49-F238E27FC236}">
              <a16:creationId xmlns:a16="http://schemas.microsoft.com/office/drawing/2014/main" id="{00000000-0008-0000-0300-000027E1DA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oneCellAnchor>
  <xdr:oneCellAnchor>
    <xdr:from>
      <xdr:col>14</xdr:col>
      <xdr:colOff>0</xdr:colOff>
      <xdr:row>28</xdr:row>
      <xdr:rowOff>0</xdr:rowOff>
    </xdr:from>
    <xdr:ext cx="1876425" cy="1352550"/>
    <xdr:graphicFrame macro="">
      <xdr:nvGraphicFramePr>
        <xdr:cNvPr id="917585648" name="Chart 14" descr="Chart 9">
          <a:extLst>
            <a:ext uri="{FF2B5EF4-FFF2-40B4-BE49-F238E27FC236}">
              <a16:creationId xmlns:a16="http://schemas.microsoft.com/office/drawing/2014/main" id="{00000000-0008-0000-0300-0000F03EB1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oneCellAnchor>
  <xdr:oneCellAnchor>
    <xdr:from>
      <xdr:col>2</xdr:col>
      <xdr:colOff>0</xdr:colOff>
      <xdr:row>45</xdr:row>
      <xdr:rowOff>0</xdr:rowOff>
    </xdr:from>
    <xdr:ext cx="1876425" cy="1352550"/>
    <xdr:graphicFrame macro="">
      <xdr:nvGraphicFramePr>
        <xdr:cNvPr id="1207692433" name="Chart 15" descr="Chart 10">
          <a:extLst>
            <a:ext uri="{FF2B5EF4-FFF2-40B4-BE49-F238E27FC236}">
              <a16:creationId xmlns:a16="http://schemas.microsoft.com/office/drawing/2014/main" id="{00000000-0008-0000-0300-000091ECFB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fLocksWithSheet="0"/>
  </xdr:oneCellAnchor>
  <xdr:oneCellAnchor>
    <xdr:from>
      <xdr:col>5</xdr:col>
      <xdr:colOff>0</xdr:colOff>
      <xdr:row>45</xdr:row>
      <xdr:rowOff>0</xdr:rowOff>
    </xdr:from>
    <xdr:ext cx="1876425" cy="1352550"/>
    <xdr:graphicFrame macro="">
      <xdr:nvGraphicFramePr>
        <xdr:cNvPr id="1191878162" name="Chart 16" descr="Chart 11">
          <a:extLst>
            <a:ext uri="{FF2B5EF4-FFF2-40B4-BE49-F238E27FC236}">
              <a16:creationId xmlns:a16="http://schemas.microsoft.com/office/drawing/2014/main" id="{00000000-0008-0000-0300-0000129E0A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oneCellAnchor>
  <xdr:oneCellAnchor>
    <xdr:from>
      <xdr:col>8</xdr:col>
      <xdr:colOff>0</xdr:colOff>
      <xdr:row>45</xdr:row>
      <xdr:rowOff>0</xdr:rowOff>
    </xdr:from>
    <xdr:ext cx="1876425" cy="1352550"/>
    <xdr:graphicFrame macro="">
      <xdr:nvGraphicFramePr>
        <xdr:cNvPr id="66957333" name="Chart 17" descr="Chart 12">
          <a:extLst>
            <a:ext uri="{FF2B5EF4-FFF2-40B4-BE49-F238E27FC236}">
              <a16:creationId xmlns:a16="http://schemas.microsoft.com/office/drawing/2014/main" id="{00000000-0008-0000-0300-000015B0FD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oneCellAnchor>
  <xdr:oneCellAnchor>
    <xdr:from>
      <xdr:col>11</xdr:col>
      <xdr:colOff>0</xdr:colOff>
      <xdr:row>45</xdr:row>
      <xdr:rowOff>0</xdr:rowOff>
    </xdr:from>
    <xdr:ext cx="1933575" cy="1352550"/>
    <xdr:graphicFrame macro="">
      <xdr:nvGraphicFramePr>
        <xdr:cNvPr id="1369794203" name="Chart 18" descr="Chart 13">
          <a:extLst>
            <a:ext uri="{FF2B5EF4-FFF2-40B4-BE49-F238E27FC236}">
              <a16:creationId xmlns:a16="http://schemas.microsoft.com/office/drawing/2014/main" id="{00000000-0008-0000-0300-00009B66A5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oneCellAnchor>
  <xdr:oneCellAnchor>
    <xdr:from>
      <xdr:col>14</xdr:col>
      <xdr:colOff>0</xdr:colOff>
      <xdr:row>45</xdr:row>
      <xdr:rowOff>0</xdr:rowOff>
    </xdr:from>
    <xdr:ext cx="1876425" cy="1352550"/>
    <xdr:graphicFrame macro="">
      <xdr:nvGraphicFramePr>
        <xdr:cNvPr id="2029261567" name="Chart 19" descr="Chart 14">
          <a:extLst>
            <a:ext uri="{FF2B5EF4-FFF2-40B4-BE49-F238E27FC236}">
              <a16:creationId xmlns:a16="http://schemas.microsoft.com/office/drawing/2014/main" id="{00000000-0008-0000-0300-0000FF12F4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oneCellAnchor>
  <xdr:oneCellAnchor>
    <xdr:from>
      <xdr:col>2</xdr:col>
      <xdr:colOff>666750</xdr:colOff>
      <xdr:row>1</xdr:row>
      <xdr:rowOff>57150</xdr:rowOff>
    </xdr:from>
    <xdr:ext cx="647700" cy="600075"/>
    <xdr:pic>
      <xdr:nvPicPr>
        <xdr:cNvPr id="2" name="image2.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6"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2"/>
  <sheetViews>
    <sheetView showGridLines="0" topLeftCell="I1" zoomScale="70" zoomScaleNormal="70" workbookViewId="0">
      <selection activeCell="N4" sqref="N4:R4"/>
    </sheetView>
  </sheetViews>
  <sheetFormatPr baseColWidth="10" defaultColWidth="14.42578125" defaultRowHeight="15" customHeight="1" x14ac:dyDescent="0.25"/>
  <cols>
    <col min="1" max="1" width="18.7109375" customWidth="1"/>
    <col min="2" max="2" width="16.5703125" customWidth="1"/>
    <col min="3" max="3" width="53.42578125" customWidth="1"/>
    <col min="4" max="4" width="23.28515625" customWidth="1"/>
    <col min="5" max="5" width="17.28515625" customWidth="1"/>
    <col min="6" max="6" width="16.140625" customWidth="1"/>
    <col min="7" max="7" width="24.42578125" customWidth="1"/>
    <col min="8" max="8" width="36.42578125" customWidth="1"/>
    <col min="9" max="9" width="22.140625" customWidth="1"/>
    <col min="10" max="10" width="22.5703125" customWidth="1"/>
    <col min="11" max="11" width="51.28515625" customWidth="1"/>
    <col min="12" max="12" width="27.140625" customWidth="1"/>
    <col min="13" max="13" width="29.42578125" customWidth="1"/>
    <col min="14" max="14" width="15.5703125" customWidth="1"/>
    <col min="15" max="15" width="20.140625" customWidth="1"/>
    <col min="16" max="16" width="63.7109375" customWidth="1"/>
    <col min="17" max="17" width="61.7109375" customWidth="1"/>
    <col min="18" max="18" width="46.85546875" customWidth="1"/>
    <col min="19" max="26" width="10" customWidth="1"/>
  </cols>
  <sheetData>
    <row r="1" spans="1:26" ht="24.75" customHeight="1" x14ac:dyDescent="0.25">
      <c r="A1" s="179"/>
      <c r="B1" s="180"/>
      <c r="C1" s="181" t="s">
        <v>0</v>
      </c>
      <c r="D1" s="180"/>
      <c r="E1" s="180"/>
      <c r="F1" s="180"/>
      <c r="G1" s="180"/>
      <c r="H1" s="180"/>
      <c r="I1" s="180"/>
      <c r="J1" s="180"/>
      <c r="K1" s="180"/>
      <c r="L1" s="180"/>
      <c r="M1" s="180"/>
      <c r="N1" s="180"/>
      <c r="O1" s="180"/>
      <c r="P1" s="180"/>
      <c r="Q1" s="180"/>
      <c r="R1" s="180"/>
    </row>
    <row r="2" spans="1:26" ht="22.5" customHeight="1" x14ac:dyDescent="0.25">
      <c r="A2" s="180"/>
      <c r="B2" s="180"/>
      <c r="C2" s="182" t="s">
        <v>1</v>
      </c>
      <c r="D2" s="180"/>
      <c r="E2" s="180"/>
      <c r="F2" s="180"/>
      <c r="G2" s="180"/>
      <c r="H2" s="180"/>
      <c r="I2" s="180"/>
      <c r="J2" s="180"/>
      <c r="K2" s="180"/>
      <c r="L2" s="180"/>
      <c r="M2" s="180"/>
      <c r="N2" s="180"/>
      <c r="O2" s="180"/>
      <c r="P2" s="180"/>
      <c r="Q2" s="180"/>
      <c r="R2" s="180"/>
    </row>
    <row r="3" spans="1:26" ht="22.5" customHeight="1" x14ac:dyDescent="0.25">
      <c r="A3" s="180"/>
      <c r="B3" s="180"/>
      <c r="C3" s="182" t="s">
        <v>2</v>
      </c>
      <c r="D3" s="180"/>
      <c r="E3" s="180"/>
      <c r="F3" s="180"/>
      <c r="G3" s="180"/>
      <c r="H3" s="180"/>
      <c r="I3" s="180"/>
      <c r="J3" s="180"/>
      <c r="K3" s="180"/>
      <c r="L3" s="180"/>
      <c r="M3" s="180"/>
      <c r="N3" s="180"/>
      <c r="O3" s="180"/>
      <c r="P3" s="180"/>
      <c r="Q3" s="180"/>
      <c r="R3" s="180"/>
    </row>
    <row r="4" spans="1:26" ht="26.25" customHeight="1" x14ac:dyDescent="0.25">
      <c r="A4" s="180"/>
      <c r="B4" s="180"/>
      <c r="C4" s="183" t="s">
        <v>3</v>
      </c>
      <c r="D4" s="184"/>
      <c r="E4" s="184"/>
      <c r="F4" s="184"/>
      <c r="G4" s="136"/>
      <c r="H4" s="183" t="s">
        <v>200</v>
      </c>
      <c r="I4" s="184"/>
      <c r="J4" s="184"/>
      <c r="K4" s="136"/>
      <c r="L4" s="2"/>
      <c r="M4" s="3">
        <v>11139</v>
      </c>
      <c r="N4" s="183" t="s">
        <v>201</v>
      </c>
      <c r="O4" s="184"/>
      <c r="P4" s="184"/>
      <c r="Q4" s="184"/>
      <c r="R4" s="136"/>
    </row>
    <row r="5" spans="1:26" ht="31.5" customHeight="1" x14ac:dyDescent="0.25">
      <c r="A5" s="185" t="s">
        <v>5</v>
      </c>
      <c r="B5" s="186"/>
      <c r="C5" s="186"/>
      <c r="D5" s="186"/>
      <c r="E5" s="186"/>
      <c r="F5" s="186"/>
      <c r="G5" s="186"/>
      <c r="H5" s="186"/>
      <c r="I5" s="186"/>
      <c r="J5" s="187"/>
      <c r="K5" s="4" t="s">
        <v>6</v>
      </c>
      <c r="L5" s="5">
        <v>11322</v>
      </c>
      <c r="M5" s="6">
        <v>11322</v>
      </c>
      <c r="N5" s="195" t="s">
        <v>7</v>
      </c>
      <c r="O5" s="133"/>
      <c r="P5" s="133"/>
      <c r="Q5" s="133"/>
      <c r="R5" s="134"/>
      <c r="S5" s="7"/>
      <c r="T5" s="7"/>
      <c r="U5" s="7"/>
    </row>
    <row r="6" spans="1:26" ht="48" customHeight="1" x14ac:dyDescent="0.25">
      <c r="A6" s="188" t="s">
        <v>8</v>
      </c>
      <c r="B6" s="189" t="s">
        <v>9</v>
      </c>
      <c r="C6" s="189" t="s">
        <v>10</v>
      </c>
      <c r="D6" s="190" t="s">
        <v>11</v>
      </c>
      <c r="E6" s="191"/>
      <c r="F6" s="192"/>
      <c r="G6" s="193" t="s">
        <v>12</v>
      </c>
      <c r="H6" s="167" t="s">
        <v>13</v>
      </c>
      <c r="I6" s="167" t="s">
        <v>14</v>
      </c>
      <c r="J6" s="167" t="s">
        <v>15</v>
      </c>
      <c r="K6" s="167" t="s">
        <v>16</v>
      </c>
      <c r="L6" s="169" t="s">
        <v>17</v>
      </c>
      <c r="M6" s="196" t="s">
        <v>18</v>
      </c>
      <c r="N6" s="170" t="s">
        <v>19</v>
      </c>
      <c r="O6" s="171" t="s">
        <v>20</v>
      </c>
      <c r="P6" s="194" t="s">
        <v>21</v>
      </c>
      <c r="Q6" s="172" t="s">
        <v>22</v>
      </c>
      <c r="R6" s="172" t="s">
        <v>23</v>
      </c>
      <c r="S6" s="8"/>
      <c r="T6" s="8"/>
      <c r="U6" s="8"/>
      <c r="V6" s="8"/>
      <c r="W6" s="8"/>
      <c r="X6" s="8"/>
      <c r="Y6" s="8"/>
      <c r="Z6" s="8"/>
    </row>
    <row r="7" spans="1:26" ht="77.25" customHeight="1" x14ac:dyDescent="0.25">
      <c r="A7" s="127"/>
      <c r="B7" s="130"/>
      <c r="C7" s="127"/>
      <c r="D7" s="9" t="s">
        <v>24</v>
      </c>
      <c r="E7" s="10" t="s">
        <v>25</v>
      </c>
      <c r="F7" s="10" t="s">
        <v>26</v>
      </c>
      <c r="G7" s="168"/>
      <c r="H7" s="168"/>
      <c r="I7" s="127"/>
      <c r="J7" s="168"/>
      <c r="K7" s="168"/>
      <c r="L7" s="168"/>
      <c r="M7" s="168"/>
      <c r="N7" s="168"/>
      <c r="O7" s="168"/>
      <c r="P7" s="168"/>
      <c r="Q7" s="173"/>
      <c r="R7" s="173"/>
      <c r="S7" s="1"/>
      <c r="T7" s="1"/>
      <c r="U7" s="1"/>
      <c r="V7" s="1"/>
      <c r="W7" s="1"/>
      <c r="X7" s="1"/>
      <c r="Y7" s="1"/>
      <c r="Z7" s="1"/>
    </row>
    <row r="8" spans="1:26" ht="142.5" customHeight="1" x14ac:dyDescent="0.25">
      <c r="A8" s="237" t="s">
        <v>27</v>
      </c>
      <c r="B8" s="147">
        <v>0.55000000000000004</v>
      </c>
      <c r="C8" s="160" t="s">
        <v>28</v>
      </c>
      <c r="D8" s="126" t="s">
        <v>29</v>
      </c>
      <c r="E8" s="128" t="s">
        <v>30</v>
      </c>
      <c r="F8" s="162">
        <v>1</v>
      </c>
      <c r="G8" s="159" t="s">
        <v>31</v>
      </c>
      <c r="H8" s="12" t="s">
        <v>32</v>
      </c>
      <c r="I8" s="13">
        <v>0.2</v>
      </c>
      <c r="J8" s="178" t="s">
        <v>33</v>
      </c>
      <c r="K8" s="126" t="s">
        <v>34</v>
      </c>
      <c r="L8" s="128" t="s">
        <v>35</v>
      </c>
      <c r="M8" s="126" t="s">
        <v>36</v>
      </c>
      <c r="N8" s="145"/>
      <c r="O8" s="14"/>
      <c r="P8" s="165"/>
      <c r="Q8" s="81"/>
      <c r="R8" s="175"/>
      <c r="S8" s="1"/>
      <c r="T8" s="1"/>
      <c r="U8" s="1"/>
      <c r="V8" s="1"/>
      <c r="W8" s="1"/>
      <c r="X8" s="1"/>
      <c r="Y8" s="1"/>
      <c r="Z8" s="1"/>
    </row>
    <row r="9" spans="1:26" ht="280.5" customHeight="1" x14ac:dyDescent="0.25">
      <c r="A9" s="238"/>
      <c r="B9" s="148"/>
      <c r="C9" s="161"/>
      <c r="D9" s="130"/>
      <c r="E9" s="130"/>
      <c r="F9" s="130"/>
      <c r="G9" s="130"/>
      <c r="H9" s="12" t="s">
        <v>37</v>
      </c>
      <c r="I9" s="13">
        <v>0.2</v>
      </c>
      <c r="J9" s="130"/>
      <c r="K9" s="130"/>
      <c r="L9" s="127"/>
      <c r="M9" s="130"/>
      <c r="N9" s="174"/>
      <c r="O9" s="14"/>
      <c r="P9" s="166"/>
      <c r="Q9" s="82"/>
      <c r="R9" s="176"/>
      <c r="S9" s="1"/>
      <c r="T9" s="1"/>
      <c r="U9" s="1"/>
      <c r="V9" s="1"/>
      <c r="W9" s="1"/>
      <c r="X9" s="1"/>
      <c r="Y9" s="1"/>
      <c r="Z9" s="1"/>
    </row>
    <row r="10" spans="1:26" ht="184.5" customHeight="1" x14ac:dyDescent="0.25">
      <c r="A10" s="238"/>
      <c r="B10" s="148"/>
      <c r="C10" s="161"/>
      <c r="D10" s="130"/>
      <c r="E10" s="130"/>
      <c r="F10" s="130"/>
      <c r="G10" s="130"/>
      <c r="H10" s="12" t="s">
        <v>38</v>
      </c>
      <c r="I10" s="13">
        <v>0.15</v>
      </c>
      <c r="J10" s="127"/>
      <c r="K10" s="130"/>
      <c r="L10" s="16" t="s">
        <v>39</v>
      </c>
      <c r="M10" s="130"/>
      <c r="N10" s="174"/>
      <c r="O10" s="14"/>
      <c r="P10" s="82"/>
      <c r="Q10" s="82"/>
      <c r="R10" s="176"/>
      <c r="S10" s="1"/>
      <c r="T10" s="1"/>
      <c r="U10" s="1"/>
      <c r="V10" s="1"/>
      <c r="W10" s="1"/>
      <c r="X10" s="1"/>
      <c r="Y10" s="1"/>
      <c r="Z10" s="1"/>
    </row>
    <row r="11" spans="1:26" ht="204.75" customHeight="1" x14ac:dyDescent="0.25">
      <c r="A11" s="238"/>
      <c r="B11" s="148"/>
      <c r="C11" s="161"/>
      <c r="D11" s="130"/>
      <c r="E11" s="127"/>
      <c r="F11" s="127"/>
      <c r="G11" s="130"/>
      <c r="H11" s="12" t="s">
        <v>40</v>
      </c>
      <c r="I11" s="13">
        <v>0.1</v>
      </c>
      <c r="J11" s="17" t="s">
        <v>41</v>
      </c>
      <c r="K11" s="130"/>
      <c r="L11" s="128" t="s">
        <v>42</v>
      </c>
      <c r="M11" s="130"/>
      <c r="N11" s="146"/>
      <c r="O11" s="14"/>
      <c r="P11" s="93"/>
      <c r="Q11" s="82"/>
      <c r="R11" s="176"/>
      <c r="S11" s="1"/>
      <c r="T11" s="1"/>
      <c r="U11" s="1"/>
      <c r="V11" s="1"/>
      <c r="W11" s="1"/>
      <c r="X11" s="1"/>
      <c r="Y11" s="1"/>
      <c r="Z11" s="1"/>
    </row>
    <row r="12" spans="1:26" ht="229.5" customHeight="1" x14ac:dyDescent="0.25">
      <c r="A12" s="238"/>
      <c r="B12" s="148"/>
      <c r="C12" s="161"/>
      <c r="D12" s="127"/>
      <c r="E12" s="18" t="s">
        <v>43</v>
      </c>
      <c r="F12" s="19">
        <v>2</v>
      </c>
      <c r="G12" s="127"/>
      <c r="H12" s="12" t="s">
        <v>44</v>
      </c>
      <c r="I12" s="13">
        <v>0.15</v>
      </c>
      <c r="J12" s="20" t="s">
        <v>45</v>
      </c>
      <c r="K12" s="127"/>
      <c r="L12" s="127"/>
      <c r="M12" s="127"/>
      <c r="N12" s="109"/>
      <c r="O12" s="14"/>
      <c r="P12" s="93"/>
      <c r="Q12" s="22"/>
      <c r="R12" s="176"/>
    </row>
    <row r="13" spans="1:26" ht="57.75" customHeight="1" x14ac:dyDescent="0.25">
      <c r="A13" s="238"/>
      <c r="B13" s="148"/>
      <c r="C13" s="161"/>
      <c r="D13" s="126" t="s">
        <v>46</v>
      </c>
      <c r="E13" s="18" t="s">
        <v>30</v>
      </c>
      <c r="F13" s="19">
        <v>2</v>
      </c>
      <c r="G13" s="159" t="s">
        <v>47</v>
      </c>
      <c r="H13" s="153" t="s">
        <v>48</v>
      </c>
      <c r="I13" s="24">
        <v>0.1</v>
      </c>
      <c r="J13" s="129" t="s">
        <v>49</v>
      </c>
      <c r="K13" s="128" t="s">
        <v>50</v>
      </c>
      <c r="L13" s="129" t="s">
        <v>51</v>
      </c>
      <c r="M13" s="129" t="s">
        <v>52</v>
      </c>
      <c r="N13" s="109"/>
      <c r="O13" s="25"/>
      <c r="P13" s="155"/>
      <c r="Q13" s="155"/>
      <c r="R13" s="176"/>
    </row>
    <row r="14" spans="1:26" ht="200.25" customHeight="1" x14ac:dyDescent="0.25">
      <c r="A14" s="238"/>
      <c r="B14" s="148"/>
      <c r="C14" s="138"/>
      <c r="D14" s="127"/>
      <c r="E14" s="18" t="s">
        <v>43</v>
      </c>
      <c r="F14" s="19">
        <v>1</v>
      </c>
      <c r="G14" s="127"/>
      <c r="H14" s="154"/>
      <c r="I14" s="27">
        <v>0.1</v>
      </c>
      <c r="J14" s="127"/>
      <c r="K14" s="127"/>
      <c r="L14" s="127"/>
      <c r="M14" s="127"/>
      <c r="N14" s="109"/>
      <c r="O14" s="14"/>
      <c r="P14" s="156"/>
      <c r="Q14" s="156"/>
      <c r="R14" s="177"/>
    </row>
    <row r="15" spans="1:26" ht="44.25" customHeight="1" x14ac:dyDescent="0.25">
      <c r="A15" s="238"/>
      <c r="B15" s="148"/>
      <c r="C15" s="96"/>
      <c r="D15" s="30"/>
      <c r="E15" s="30"/>
      <c r="F15" s="30"/>
      <c r="G15" s="30"/>
      <c r="H15" s="30"/>
      <c r="I15" s="31">
        <f>SUM(I8:I14)</f>
        <v>1</v>
      </c>
      <c r="J15" s="141" t="s">
        <v>53</v>
      </c>
      <c r="K15" s="133"/>
      <c r="L15" s="134"/>
      <c r="M15" s="32">
        <v>0.15</v>
      </c>
      <c r="N15" s="33"/>
      <c r="O15" s="34" t="e">
        <f>(AVERAGE(O8:O14))*M15</f>
        <v>#DIV/0!</v>
      </c>
      <c r="P15" s="157"/>
      <c r="Q15" s="133"/>
      <c r="R15" s="158"/>
    </row>
    <row r="16" spans="1:26" ht="265.5" customHeight="1" x14ac:dyDescent="0.25">
      <c r="A16" s="238"/>
      <c r="B16" s="148"/>
      <c r="C16" s="197" t="s">
        <v>54</v>
      </c>
      <c r="D16" s="126" t="s">
        <v>55</v>
      </c>
      <c r="E16" s="128" t="s">
        <v>30</v>
      </c>
      <c r="F16" s="162">
        <v>1</v>
      </c>
      <c r="G16" s="159" t="s">
        <v>56</v>
      </c>
      <c r="H16" s="35" t="s">
        <v>57</v>
      </c>
      <c r="I16" s="27">
        <v>0.2</v>
      </c>
      <c r="J16" s="129" t="s">
        <v>58</v>
      </c>
      <c r="K16" s="126" t="s">
        <v>59</v>
      </c>
      <c r="L16" s="126" t="s">
        <v>60</v>
      </c>
      <c r="M16" s="162" t="s">
        <v>61</v>
      </c>
      <c r="N16" s="131"/>
      <c r="O16" s="14"/>
      <c r="P16" s="26"/>
      <c r="Q16" s="84"/>
      <c r="R16" s="155"/>
    </row>
    <row r="17" spans="1:18" ht="138.75" customHeight="1" x14ac:dyDescent="0.25">
      <c r="A17" s="238"/>
      <c r="B17" s="148"/>
      <c r="C17" s="161"/>
      <c r="D17" s="130"/>
      <c r="E17" s="127"/>
      <c r="F17" s="127"/>
      <c r="G17" s="130"/>
      <c r="H17" s="35" t="s">
        <v>62</v>
      </c>
      <c r="I17" s="27">
        <v>0.2</v>
      </c>
      <c r="J17" s="130"/>
      <c r="K17" s="130"/>
      <c r="L17" s="130"/>
      <c r="M17" s="130"/>
      <c r="N17" s="127"/>
      <c r="O17" s="14"/>
      <c r="P17" s="26"/>
      <c r="Q17" s="84"/>
      <c r="R17" s="163"/>
    </row>
    <row r="18" spans="1:18" ht="159.75" customHeight="1" x14ac:dyDescent="0.25">
      <c r="A18" s="238"/>
      <c r="B18" s="148"/>
      <c r="C18" s="161"/>
      <c r="D18" s="127"/>
      <c r="E18" s="18" t="s">
        <v>43</v>
      </c>
      <c r="F18" s="19">
        <v>6</v>
      </c>
      <c r="G18" s="127"/>
      <c r="H18" s="35" t="s">
        <v>63</v>
      </c>
      <c r="I18" s="27">
        <v>0.2</v>
      </c>
      <c r="J18" s="127"/>
      <c r="K18" s="127"/>
      <c r="L18" s="127"/>
      <c r="M18" s="127"/>
      <c r="N18" s="109"/>
      <c r="O18" s="14"/>
      <c r="P18" s="28"/>
      <c r="Q18" s="100"/>
      <c r="R18" s="163"/>
    </row>
    <row r="19" spans="1:18" ht="169.5" customHeight="1" x14ac:dyDescent="0.25">
      <c r="A19" s="238"/>
      <c r="B19" s="148"/>
      <c r="C19" s="161"/>
      <c r="D19" s="126" t="s">
        <v>64</v>
      </c>
      <c r="E19" s="11" t="s">
        <v>30</v>
      </c>
      <c r="F19" s="19">
        <v>7</v>
      </c>
      <c r="G19" s="159" t="s">
        <v>65</v>
      </c>
      <c r="H19" s="35" t="s">
        <v>66</v>
      </c>
      <c r="I19" s="27">
        <v>0.2</v>
      </c>
      <c r="J19" s="129" t="s">
        <v>67</v>
      </c>
      <c r="K19" s="126" t="s">
        <v>68</v>
      </c>
      <c r="L19" s="126" t="s">
        <v>69</v>
      </c>
      <c r="M19" s="128" t="s">
        <v>70</v>
      </c>
      <c r="N19" s="21"/>
      <c r="O19" s="14"/>
      <c r="P19" s="83"/>
      <c r="Q19" s="83"/>
      <c r="R19" s="163"/>
    </row>
    <row r="20" spans="1:18" ht="184.5" customHeight="1" x14ac:dyDescent="0.25">
      <c r="A20" s="238"/>
      <c r="B20" s="148"/>
      <c r="C20" s="138"/>
      <c r="D20" s="127"/>
      <c r="E20" s="18" t="s">
        <v>43</v>
      </c>
      <c r="F20" s="19">
        <v>0</v>
      </c>
      <c r="G20" s="127"/>
      <c r="H20" s="35" t="s">
        <v>71</v>
      </c>
      <c r="I20" s="27">
        <v>0.2</v>
      </c>
      <c r="J20" s="127"/>
      <c r="K20" s="127"/>
      <c r="L20" s="127"/>
      <c r="M20" s="127"/>
      <c r="N20" s="109"/>
      <c r="O20" s="14"/>
      <c r="P20" s="84"/>
      <c r="Q20" s="84"/>
      <c r="R20" s="164"/>
    </row>
    <row r="21" spans="1:18" ht="39.75" customHeight="1" x14ac:dyDescent="0.25">
      <c r="A21" s="238"/>
      <c r="B21" s="148"/>
      <c r="C21" s="96"/>
      <c r="D21" s="30"/>
      <c r="E21" s="30"/>
      <c r="F21" s="30"/>
      <c r="G21" s="30"/>
      <c r="H21" s="30"/>
      <c r="I21" s="31">
        <f>SUM(I16:I20)</f>
        <v>1</v>
      </c>
      <c r="J21" s="141" t="s">
        <v>72</v>
      </c>
      <c r="K21" s="133"/>
      <c r="L21" s="134"/>
      <c r="M21" s="32">
        <v>0.05</v>
      </c>
      <c r="N21" s="33"/>
      <c r="O21" s="34" t="e">
        <f>((AVERAGE(O16:O20)*M21))</f>
        <v>#DIV/0!</v>
      </c>
      <c r="P21" s="142"/>
      <c r="Q21" s="143"/>
      <c r="R21" s="144"/>
    </row>
    <row r="22" spans="1:18" ht="198.75" customHeight="1" x14ac:dyDescent="0.25">
      <c r="A22" s="238"/>
      <c r="B22" s="148"/>
      <c r="C22" s="150" t="s">
        <v>73</v>
      </c>
      <c r="D22" s="126" t="s">
        <v>74</v>
      </c>
      <c r="E22" s="201" t="s">
        <v>30</v>
      </c>
      <c r="F22" s="198">
        <v>19</v>
      </c>
      <c r="G22" s="159" t="s">
        <v>75</v>
      </c>
      <c r="H22" s="35" t="s">
        <v>76</v>
      </c>
      <c r="I22" s="27">
        <v>0.2</v>
      </c>
      <c r="J22" s="178" t="s">
        <v>197</v>
      </c>
      <c r="K22" s="211" t="s">
        <v>77</v>
      </c>
      <c r="L22" s="159" t="s">
        <v>78</v>
      </c>
      <c r="M22" s="129" t="s">
        <v>79</v>
      </c>
      <c r="N22" s="131"/>
      <c r="O22" s="14"/>
      <c r="P22" s="26"/>
      <c r="Q22" s="84"/>
      <c r="R22" s="103"/>
    </row>
    <row r="23" spans="1:18" ht="250.5" customHeight="1" x14ac:dyDescent="0.25">
      <c r="A23" s="238"/>
      <c r="B23" s="148"/>
      <c r="C23" s="151"/>
      <c r="D23" s="130"/>
      <c r="E23" s="202"/>
      <c r="F23" s="199"/>
      <c r="G23" s="130"/>
      <c r="H23" s="35" t="s">
        <v>80</v>
      </c>
      <c r="I23" s="27">
        <v>0.2</v>
      </c>
      <c r="J23" s="130"/>
      <c r="K23" s="130"/>
      <c r="L23" s="130"/>
      <c r="M23" s="130"/>
      <c r="N23" s="130"/>
      <c r="O23" s="14"/>
      <c r="P23" s="103"/>
      <c r="Q23" s="103"/>
      <c r="R23" s="104"/>
    </row>
    <row r="24" spans="1:18" ht="138" customHeight="1" x14ac:dyDescent="0.25">
      <c r="A24" s="238"/>
      <c r="B24" s="148"/>
      <c r="C24" s="152"/>
      <c r="D24" s="130"/>
      <c r="E24" s="203"/>
      <c r="F24" s="200"/>
      <c r="G24" s="130"/>
      <c r="H24" s="35" t="s">
        <v>81</v>
      </c>
      <c r="I24" s="27">
        <v>0.2</v>
      </c>
      <c r="J24" s="127"/>
      <c r="K24" s="130"/>
      <c r="L24" s="130"/>
      <c r="M24" s="130"/>
      <c r="N24" s="130"/>
      <c r="O24" s="91"/>
      <c r="P24" s="105"/>
      <c r="Q24" s="105"/>
      <c r="R24" s="106"/>
    </row>
    <row r="25" spans="1:18" ht="54" customHeight="1" x14ac:dyDescent="0.25">
      <c r="A25" s="238"/>
      <c r="B25" s="148"/>
      <c r="C25" s="96"/>
      <c r="D25" s="30"/>
      <c r="E25" s="30"/>
      <c r="F25" s="30"/>
      <c r="G25" s="30"/>
      <c r="H25" s="30"/>
      <c r="I25" s="31">
        <f>SUM(I22:I24)</f>
        <v>0.60000000000000009</v>
      </c>
      <c r="J25" s="132" t="s">
        <v>195</v>
      </c>
      <c r="K25" s="133"/>
      <c r="L25" s="134"/>
      <c r="M25" s="32">
        <v>0.25</v>
      </c>
      <c r="N25" s="30"/>
      <c r="O25" s="34" t="e">
        <f>((AVERAGE(O22:O24)*M25))</f>
        <v>#DIV/0!</v>
      </c>
      <c r="P25" s="135"/>
      <c r="Q25" s="133"/>
      <c r="R25" s="136"/>
    </row>
    <row r="26" spans="1:18" ht="158.25" customHeight="1" x14ac:dyDescent="0.25">
      <c r="A26" s="238"/>
      <c r="B26" s="148"/>
      <c r="C26" s="240" t="s">
        <v>85</v>
      </c>
      <c r="D26" s="126" t="s">
        <v>86</v>
      </c>
      <c r="E26" s="128" t="s">
        <v>30</v>
      </c>
      <c r="F26" s="129">
        <v>5</v>
      </c>
      <c r="G26" s="159" t="s">
        <v>87</v>
      </c>
      <c r="H26" s="35" t="s">
        <v>88</v>
      </c>
      <c r="I26" s="27">
        <v>0.15</v>
      </c>
      <c r="J26" s="210" t="s">
        <v>89</v>
      </c>
      <c r="K26" s="211" t="s">
        <v>90</v>
      </c>
      <c r="L26" s="211" t="s">
        <v>91</v>
      </c>
      <c r="M26" s="211" t="s">
        <v>92</v>
      </c>
      <c r="N26" s="145"/>
      <c r="O26" s="14"/>
      <c r="P26" s="97"/>
      <c r="Q26" s="97"/>
      <c r="R26" s="215"/>
    </row>
    <row r="27" spans="1:18" ht="229.5" customHeight="1" x14ac:dyDescent="0.25">
      <c r="A27" s="238"/>
      <c r="B27" s="148"/>
      <c r="C27" s="241"/>
      <c r="D27" s="130"/>
      <c r="E27" s="127"/>
      <c r="F27" s="127"/>
      <c r="G27" s="130"/>
      <c r="H27" s="35" t="s">
        <v>93</v>
      </c>
      <c r="I27" s="27">
        <v>0.1</v>
      </c>
      <c r="J27" s="130"/>
      <c r="K27" s="130"/>
      <c r="L27" s="130"/>
      <c r="M27" s="130"/>
      <c r="N27" s="146"/>
      <c r="O27" s="14"/>
      <c r="P27" s="95"/>
      <c r="Q27" s="102"/>
      <c r="R27" s="216"/>
    </row>
    <row r="28" spans="1:18" ht="409.5" customHeight="1" x14ac:dyDescent="0.25">
      <c r="A28" s="238"/>
      <c r="B28" s="148"/>
      <c r="C28" s="241"/>
      <c r="D28" s="127"/>
      <c r="E28" s="18" t="s">
        <v>43</v>
      </c>
      <c r="F28" s="43">
        <v>5</v>
      </c>
      <c r="G28" s="127"/>
      <c r="H28" s="35" t="s">
        <v>94</v>
      </c>
      <c r="I28" s="27">
        <v>0.1</v>
      </c>
      <c r="J28" s="127"/>
      <c r="K28" s="127"/>
      <c r="L28" s="127"/>
      <c r="M28" s="127"/>
      <c r="N28" s="109"/>
      <c r="O28" s="14"/>
      <c r="P28" s="101"/>
      <c r="Q28" s="102"/>
      <c r="R28" s="216"/>
    </row>
    <row r="29" spans="1:18" ht="264.75" customHeight="1" x14ac:dyDescent="0.25">
      <c r="A29" s="238"/>
      <c r="B29" s="148"/>
      <c r="C29" s="241"/>
      <c r="D29" s="159" t="s">
        <v>95</v>
      </c>
      <c r="E29" s="18" t="s">
        <v>30</v>
      </c>
      <c r="F29" s="43">
        <v>10</v>
      </c>
      <c r="G29" s="159" t="s">
        <v>96</v>
      </c>
      <c r="H29" s="35" t="s">
        <v>97</v>
      </c>
      <c r="I29" s="27">
        <v>0.1</v>
      </c>
      <c r="J29" s="129" t="s">
        <v>98</v>
      </c>
      <c r="K29" s="126" t="s">
        <v>99</v>
      </c>
      <c r="L29" s="126" t="s">
        <v>100</v>
      </c>
      <c r="M29" s="128" t="s">
        <v>101</v>
      </c>
      <c r="N29" s="21"/>
      <c r="O29" s="91"/>
      <c r="P29" s="98"/>
      <c r="Q29" s="117"/>
      <c r="R29" s="216"/>
    </row>
    <row r="30" spans="1:18" ht="113.25" customHeight="1" x14ac:dyDescent="0.25">
      <c r="A30" s="238"/>
      <c r="B30" s="148"/>
      <c r="C30" s="241"/>
      <c r="D30" s="130"/>
      <c r="E30" s="86" t="s">
        <v>43</v>
      </c>
      <c r="F30" s="87">
        <v>3</v>
      </c>
      <c r="G30" s="130"/>
      <c r="H30" s="88" t="s">
        <v>102</v>
      </c>
      <c r="I30" s="27">
        <v>0.1</v>
      </c>
      <c r="J30" s="130"/>
      <c r="K30" s="127"/>
      <c r="L30" s="130"/>
      <c r="M30" s="127"/>
      <c r="N30" s="109"/>
      <c r="O30" s="14"/>
      <c r="P30" s="94"/>
      <c r="Q30" s="118"/>
      <c r="R30" s="216"/>
    </row>
    <row r="31" spans="1:18" ht="120.75" customHeight="1" x14ac:dyDescent="0.25">
      <c r="A31" s="238"/>
      <c r="B31" s="148"/>
      <c r="C31" s="241"/>
      <c r="D31" s="243" t="s">
        <v>187</v>
      </c>
      <c r="E31" s="244" t="s">
        <v>30</v>
      </c>
      <c r="F31" s="246"/>
      <c r="G31" s="248" t="s">
        <v>192</v>
      </c>
      <c r="H31" s="92" t="s">
        <v>188</v>
      </c>
      <c r="I31" s="90">
        <v>0.1</v>
      </c>
      <c r="J31" s="243" t="s">
        <v>193</v>
      </c>
      <c r="K31" s="249" t="s">
        <v>90</v>
      </c>
      <c r="L31" s="243" t="s">
        <v>91</v>
      </c>
      <c r="M31" s="249" t="s">
        <v>92</v>
      </c>
      <c r="N31" s="122"/>
      <c r="O31" s="91"/>
      <c r="P31" s="119"/>
      <c r="Q31" s="212"/>
      <c r="R31" s="216"/>
    </row>
    <row r="32" spans="1:18" ht="69" customHeight="1" x14ac:dyDescent="0.25">
      <c r="A32" s="238"/>
      <c r="B32" s="148"/>
      <c r="C32" s="241"/>
      <c r="D32" s="243"/>
      <c r="E32" s="245"/>
      <c r="F32" s="247"/>
      <c r="G32" s="248"/>
      <c r="H32" s="92" t="s">
        <v>189</v>
      </c>
      <c r="I32" s="90">
        <v>0.1</v>
      </c>
      <c r="J32" s="243"/>
      <c r="K32" s="250"/>
      <c r="L32" s="243"/>
      <c r="M32" s="250"/>
      <c r="N32" s="123"/>
      <c r="O32" s="91"/>
      <c r="P32" s="120"/>
      <c r="Q32" s="213"/>
      <c r="R32" s="216"/>
    </row>
    <row r="33" spans="1:18" ht="78.75" customHeight="1" x14ac:dyDescent="0.25">
      <c r="A33" s="238"/>
      <c r="B33" s="148"/>
      <c r="C33" s="241"/>
      <c r="D33" s="243"/>
      <c r="E33" s="244" t="s">
        <v>43</v>
      </c>
      <c r="F33" s="246"/>
      <c r="G33" s="248"/>
      <c r="H33" s="92" t="s">
        <v>190</v>
      </c>
      <c r="I33" s="90">
        <v>0.1</v>
      </c>
      <c r="J33" s="243"/>
      <c r="K33" s="250"/>
      <c r="L33" s="243"/>
      <c r="M33" s="250"/>
      <c r="N33" s="124"/>
      <c r="O33" s="91"/>
      <c r="P33" s="120"/>
      <c r="Q33" s="213"/>
      <c r="R33" s="216"/>
    </row>
    <row r="34" spans="1:18" ht="409.6" customHeight="1" x14ac:dyDescent="0.25">
      <c r="A34" s="239"/>
      <c r="B34" s="149"/>
      <c r="C34" s="242"/>
      <c r="D34" s="243"/>
      <c r="E34" s="245"/>
      <c r="F34" s="247"/>
      <c r="G34" s="248"/>
      <c r="H34" s="89" t="s">
        <v>191</v>
      </c>
      <c r="I34" s="90">
        <v>0.15</v>
      </c>
      <c r="J34" s="243"/>
      <c r="K34" s="251"/>
      <c r="L34" s="243"/>
      <c r="M34" s="251"/>
      <c r="N34" s="125"/>
      <c r="O34" s="91"/>
      <c r="P34" s="121"/>
      <c r="Q34" s="214"/>
      <c r="R34" s="217"/>
    </row>
    <row r="35" spans="1:18" ht="72.75" customHeight="1" x14ac:dyDescent="0.25">
      <c r="A35" s="204"/>
      <c r="B35" s="140"/>
      <c r="C35" s="133"/>
      <c r="D35" s="140"/>
      <c r="E35" s="140"/>
      <c r="F35" s="140"/>
      <c r="G35" s="140"/>
      <c r="H35" s="138"/>
      <c r="I35" s="45">
        <f>SUM(I26:I34)</f>
        <v>0.99999999999999989</v>
      </c>
      <c r="J35" s="137" t="s">
        <v>194</v>
      </c>
      <c r="K35" s="133"/>
      <c r="L35" s="138"/>
      <c r="M35" s="32">
        <v>0.1</v>
      </c>
      <c r="N35" s="30"/>
      <c r="O35" s="34" t="e">
        <f>(AVERAGE(O26:O34))*M35</f>
        <v>#DIV/0!</v>
      </c>
      <c r="P35" s="139"/>
      <c r="Q35" s="140"/>
      <c r="R35" s="138"/>
    </row>
    <row r="36" spans="1:18" ht="50.25" customHeight="1" x14ac:dyDescent="0.25">
      <c r="A36" s="205" t="s">
        <v>104</v>
      </c>
      <c r="B36" s="133"/>
      <c r="C36" s="133"/>
      <c r="D36" s="133"/>
      <c r="E36" s="133"/>
      <c r="F36" s="134"/>
      <c r="G36" s="46">
        <f>((N8+N13+N16+N19+N22+N26+N29+N31)/(F8+F13+F16+F19+F22+F26+F29+F31))</f>
        <v>0</v>
      </c>
      <c r="H36" s="205" t="s">
        <v>105</v>
      </c>
      <c r="I36" s="133"/>
      <c r="J36" s="133"/>
      <c r="K36" s="133"/>
      <c r="L36" s="207"/>
      <c r="M36" s="46">
        <f>((N12+N14+N18+N20+N28+N30+N33)/(F12+F14+F18+F20+F28+F30+F33))</f>
        <v>0</v>
      </c>
      <c r="N36" s="208"/>
      <c r="O36" s="133"/>
      <c r="P36" s="133"/>
      <c r="Q36" s="133"/>
      <c r="R36" s="134"/>
    </row>
    <row r="37" spans="1:18" ht="44.25" customHeight="1" x14ac:dyDescent="0.25">
      <c r="A37" s="206" t="s">
        <v>106</v>
      </c>
      <c r="B37" s="133"/>
      <c r="C37" s="133"/>
      <c r="D37" s="133"/>
      <c r="E37" s="133"/>
      <c r="F37" s="133"/>
      <c r="G37" s="133"/>
      <c r="H37" s="133"/>
      <c r="I37" s="133"/>
      <c r="J37" s="133"/>
      <c r="K37" s="133"/>
      <c r="L37" s="133"/>
      <c r="M37" s="133"/>
      <c r="N37" s="134"/>
      <c r="O37" s="47" t="e">
        <f>O15+O21+O25+O35</f>
        <v>#DIV/0!</v>
      </c>
      <c r="P37" s="209"/>
      <c r="Q37" s="133"/>
      <c r="R37" s="134"/>
    </row>
    <row r="38" spans="1:18" ht="103.5" customHeight="1" x14ac:dyDescent="0.25">
      <c r="A38" s="228" t="s">
        <v>107</v>
      </c>
      <c r="B38" s="221">
        <v>0.3</v>
      </c>
      <c r="C38" s="126" t="s">
        <v>108</v>
      </c>
      <c r="D38" s="159" t="s">
        <v>109</v>
      </c>
      <c r="E38" s="18" t="s">
        <v>30</v>
      </c>
      <c r="F38" s="48">
        <v>7</v>
      </c>
      <c r="G38" s="159" t="s">
        <v>110</v>
      </c>
      <c r="H38" s="159" t="s">
        <v>111</v>
      </c>
      <c r="I38" s="27">
        <v>0.2</v>
      </c>
      <c r="J38" s="210" t="s">
        <v>112</v>
      </c>
      <c r="K38" s="229" t="s">
        <v>113</v>
      </c>
      <c r="L38" s="128" t="s">
        <v>114</v>
      </c>
      <c r="M38" s="126" t="s">
        <v>115</v>
      </c>
      <c r="N38" s="109"/>
      <c r="O38" s="50"/>
      <c r="P38" s="115"/>
      <c r="Q38" s="113"/>
      <c r="R38" s="155"/>
    </row>
    <row r="39" spans="1:18" ht="409.6" customHeight="1" x14ac:dyDescent="0.25">
      <c r="A39" s="130"/>
      <c r="B39" s="130"/>
      <c r="C39" s="130"/>
      <c r="D39" s="127"/>
      <c r="E39" s="18" t="s">
        <v>43</v>
      </c>
      <c r="F39" s="48">
        <v>4</v>
      </c>
      <c r="G39" s="127"/>
      <c r="H39" s="127"/>
      <c r="I39" s="27">
        <v>0.2</v>
      </c>
      <c r="J39" s="127"/>
      <c r="K39" s="230"/>
      <c r="L39" s="127"/>
      <c r="M39" s="127"/>
      <c r="N39" s="109"/>
      <c r="O39" s="50"/>
      <c r="P39" s="116"/>
      <c r="Q39" s="114"/>
      <c r="R39" s="226"/>
    </row>
    <row r="40" spans="1:18" ht="85.5" customHeight="1" x14ac:dyDescent="0.25">
      <c r="A40" s="130"/>
      <c r="B40" s="130"/>
      <c r="C40" s="130"/>
      <c r="D40" s="159" t="s">
        <v>116</v>
      </c>
      <c r="E40" s="18" t="s">
        <v>30</v>
      </c>
      <c r="F40" s="19">
        <v>3</v>
      </c>
      <c r="G40" s="159" t="s">
        <v>117</v>
      </c>
      <c r="H40" s="159" t="s">
        <v>118</v>
      </c>
      <c r="I40" s="27">
        <v>0.15</v>
      </c>
      <c r="J40" s="210" t="s">
        <v>119</v>
      </c>
      <c r="K40" s="126" t="s">
        <v>120</v>
      </c>
      <c r="L40" s="128" t="s">
        <v>121</v>
      </c>
      <c r="M40" s="128" t="s">
        <v>122</v>
      </c>
      <c r="N40" s="109"/>
      <c r="O40" s="50"/>
      <c r="P40" s="115"/>
      <c r="Q40" s="113"/>
      <c r="R40" s="226"/>
    </row>
    <row r="41" spans="1:18" ht="304.5" customHeight="1" x14ac:dyDescent="0.25">
      <c r="A41" s="130"/>
      <c r="B41" s="130"/>
      <c r="C41" s="127"/>
      <c r="D41" s="127"/>
      <c r="E41" s="18" t="s">
        <v>43</v>
      </c>
      <c r="F41" s="19">
        <v>2</v>
      </c>
      <c r="G41" s="127"/>
      <c r="H41" s="127"/>
      <c r="I41" s="27">
        <v>0.15</v>
      </c>
      <c r="J41" s="127"/>
      <c r="K41" s="127"/>
      <c r="L41" s="127"/>
      <c r="M41" s="127"/>
      <c r="N41" s="111"/>
      <c r="O41" s="50"/>
      <c r="P41" s="116"/>
      <c r="Q41" s="236"/>
      <c r="R41" s="226"/>
    </row>
    <row r="42" spans="1:18" ht="155.25" customHeight="1" x14ac:dyDescent="0.25">
      <c r="A42" s="130"/>
      <c r="B42" s="130"/>
      <c r="C42" s="126" t="s">
        <v>123</v>
      </c>
      <c r="D42" s="159" t="s">
        <v>124</v>
      </c>
      <c r="E42" s="18" t="s">
        <v>30</v>
      </c>
      <c r="F42" s="19">
        <v>1</v>
      </c>
      <c r="G42" s="159" t="s">
        <v>125</v>
      </c>
      <c r="H42" s="35" t="s">
        <v>126</v>
      </c>
      <c r="I42" s="27">
        <v>0.15</v>
      </c>
      <c r="J42" s="210" t="s">
        <v>127</v>
      </c>
      <c r="K42" s="219" t="s">
        <v>128</v>
      </c>
      <c r="L42" s="129" t="s">
        <v>129</v>
      </c>
      <c r="M42" s="222" t="s">
        <v>52</v>
      </c>
      <c r="N42" s="110"/>
      <c r="O42" s="107"/>
      <c r="P42" s="224"/>
      <c r="Q42" s="99"/>
      <c r="R42" s="227"/>
    </row>
    <row r="43" spans="1:18" ht="292.5" customHeight="1" x14ac:dyDescent="0.25">
      <c r="A43" s="127"/>
      <c r="B43" s="127"/>
      <c r="C43" s="127"/>
      <c r="D43" s="127"/>
      <c r="E43" s="18" t="s">
        <v>43</v>
      </c>
      <c r="F43" s="19">
        <v>1</v>
      </c>
      <c r="G43" s="127"/>
      <c r="H43" s="35" t="s">
        <v>130</v>
      </c>
      <c r="I43" s="27">
        <v>0.15</v>
      </c>
      <c r="J43" s="127"/>
      <c r="K43" s="127"/>
      <c r="L43" s="127"/>
      <c r="M43" s="223"/>
      <c r="N43" s="112"/>
      <c r="O43" s="107"/>
      <c r="P43" s="225"/>
      <c r="Q43" s="85"/>
      <c r="R43" s="156"/>
    </row>
    <row r="44" spans="1:18" ht="56.25" customHeight="1" x14ac:dyDescent="0.25">
      <c r="A44" s="204"/>
      <c r="B44" s="133"/>
      <c r="C44" s="133"/>
      <c r="D44" s="133"/>
      <c r="E44" s="133"/>
      <c r="F44" s="133"/>
      <c r="G44" s="133"/>
      <c r="H44" s="134"/>
      <c r="I44" s="45">
        <f>SUM(I38:I43)</f>
        <v>1</v>
      </c>
      <c r="J44" s="218" t="s">
        <v>131</v>
      </c>
      <c r="K44" s="133"/>
      <c r="L44" s="134"/>
      <c r="M44" s="32">
        <v>0.3</v>
      </c>
      <c r="N44" s="108"/>
      <c r="O44" s="34" t="e">
        <f>(AVERAGE(O38:O43))*M44</f>
        <v>#DIV/0!</v>
      </c>
      <c r="P44" s="209"/>
      <c r="Q44" s="133"/>
      <c r="R44" s="134"/>
    </row>
    <row r="45" spans="1:18" ht="26.25" customHeight="1" x14ac:dyDescent="0.25">
      <c r="A45" s="205" t="s">
        <v>132</v>
      </c>
      <c r="B45" s="133"/>
      <c r="C45" s="133"/>
      <c r="D45" s="133"/>
      <c r="E45" s="133"/>
      <c r="F45" s="134"/>
      <c r="G45" s="46">
        <f>((N38+N40+N42)/(F38+F40+F42))</f>
        <v>0</v>
      </c>
      <c r="H45" s="205" t="s">
        <v>133</v>
      </c>
      <c r="I45" s="133"/>
      <c r="J45" s="133"/>
      <c r="K45" s="133"/>
      <c r="L45" s="207"/>
      <c r="M45" s="46">
        <f>((N39+N41+N43)/(F39+F41+F43))</f>
        <v>0</v>
      </c>
      <c r="N45" s="208"/>
      <c r="O45" s="133"/>
      <c r="P45" s="133"/>
      <c r="Q45" s="133"/>
      <c r="R45" s="134"/>
    </row>
    <row r="46" spans="1:18" ht="36" customHeight="1" x14ac:dyDescent="0.25">
      <c r="A46" s="206" t="s">
        <v>134</v>
      </c>
      <c r="B46" s="133"/>
      <c r="C46" s="133"/>
      <c r="D46" s="133"/>
      <c r="E46" s="133"/>
      <c r="F46" s="133"/>
      <c r="G46" s="133"/>
      <c r="H46" s="133"/>
      <c r="I46" s="133"/>
      <c r="J46" s="133"/>
      <c r="K46" s="133"/>
      <c r="L46" s="133"/>
      <c r="M46" s="133"/>
      <c r="N46" s="134"/>
      <c r="O46" s="47" t="e">
        <f>O44</f>
        <v>#DIV/0!</v>
      </c>
      <c r="P46" s="209"/>
      <c r="Q46" s="133"/>
      <c r="R46" s="134"/>
    </row>
    <row r="47" spans="1:18" ht="76.5" customHeight="1" x14ac:dyDescent="0.25">
      <c r="A47" s="220" t="s">
        <v>135</v>
      </c>
      <c r="B47" s="221">
        <v>0.15</v>
      </c>
      <c r="C47" s="159" t="s">
        <v>136</v>
      </c>
      <c r="D47" s="159" t="s">
        <v>137</v>
      </c>
      <c r="E47" s="18" t="s">
        <v>30</v>
      </c>
      <c r="F47" s="43">
        <v>166</v>
      </c>
      <c r="G47" s="159" t="s">
        <v>138</v>
      </c>
      <c r="H47" s="23" t="s">
        <v>139</v>
      </c>
      <c r="I47" s="27">
        <v>0.6</v>
      </c>
      <c r="J47" s="210" t="s">
        <v>140</v>
      </c>
      <c r="K47" s="126" t="s">
        <v>141</v>
      </c>
      <c r="L47" s="52" t="s">
        <v>142</v>
      </c>
      <c r="M47" s="128" t="s">
        <v>143</v>
      </c>
      <c r="N47" s="21"/>
      <c r="O47" s="14"/>
      <c r="P47" s="113"/>
      <c r="Q47" s="113"/>
      <c r="R47" s="113"/>
    </row>
    <row r="48" spans="1:18" ht="120.75" customHeight="1" x14ac:dyDescent="0.25">
      <c r="A48" s="127"/>
      <c r="B48" s="168"/>
      <c r="C48" s="127"/>
      <c r="D48" s="127"/>
      <c r="E48" s="18" t="s">
        <v>43</v>
      </c>
      <c r="F48" s="43">
        <v>82</v>
      </c>
      <c r="G48" s="127"/>
      <c r="H48" s="23" t="s">
        <v>139</v>
      </c>
      <c r="I48" s="27">
        <v>0.4</v>
      </c>
      <c r="J48" s="127"/>
      <c r="K48" s="127"/>
      <c r="L48" s="52" t="s">
        <v>144</v>
      </c>
      <c r="M48" s="127"/>
      <c r="N48" s="109"/>
      <c r="O48" s="14"/>
      <c r="P48" s="114"/>
      <c r="Q48" s="114"/>
      <c r="R48" s="116"/>
    </row>
    <row r="49" spans="1:18" ht="38.25" customHeight="1" x14ac:dyDescent="0.25">
      <c r="A49" s="204"/>
      <c r="B49" s="133"/>
      <c r="C49" s="133"/>
      <c r="D49" s="133"/>
      <c r="E49" s="133"/>
      <c r="F49" s="133"/>
      <c r="G49" s="133"/>
      <c r="H49" s="134"/>
      <c r="I49" s="45">
        <f>SUM(I47:I48)</f>
        <v>1</v>
      </c>
      <c r="J49" s="218" t="s">
        <v>196</v>
      </c>
      <c r="K49" s="133"/>
      <c r="L49" s="134"/>
      <c r="M49" s="32">
        <v>0.15</v>
      </c>
      <c r="N49" s="33"/>
      <c r="O49" s="34" t="e">
        <f>(AVERAGE(O47:O48))*M49</f>
        <v>#DIV/0!</v>
      </c>
      <c r="P49" s="209"/>
      <c r="Q49" s="133"/>
      <c r="R49" s="134"/>
    </row>
    <row r="50" spans="1:18" ht="26.25" customHeight="1" x14ac:dyDescent="0.25">
      <c r="A50" s="205" t="s">
        <v>146</v>
      </c>
      <c r="B50" s="133"/>
      <c r="C50" s="133"/>
      <c r="D50" s="133"/>
      <c r="E50" s="133"/>
      <c r="F50" s="134"/>
      <c r="G50" s="46">
        <v>1</v>
      </c>
      <c r="H50" s="205" t="s">
        <v>147</v>
      </c>
      <c r="I50" s="133"/>
      <c r="J50" s="133"/>
      <c r="K50" s="133"/>
      <c r="L50" s="207"/>
      <c r="M50" s="46">
        <f>((N48)/(F48))</f>
        <v>0</v>
      </c>
      <c r="N50" s="208"/>
      <c r="O50" s="133"/>
      <c r="P50" s="133"/>
      <c r="Q50" s="133"/>
      <c r="R50" s="134"/>
    </row>
    <row r="51" spans="1:18" ht="37.5" customHeight="1" x14ac:dyDescent="0.25">
      <c r="A51" s="206" t="s">
        <v>148</v>
      </c>
      <c r="B51" s="133"/>
      <c r="C51" s="133"/>
      <c r="D51" s="133"/>
      <c r="E51" s="133"/>
      <c r="F51" s="133"/>
      <c r="G51" s="133"/>
      <c r="H51" s="133"/>
      <c r="I51" s="133"/>
      <c r="J51" s="133"/>
      <c r="K51" s="133"/>
      <c r="L51" s="133"/>
      <c r="M51" s="133"/>
      <c r="N51" s="134"/>
      <c r="O51" s="47" t="e">
        <f>O49</f>
        <v>#DIV/0!</v>
      </c>
      <c r="P51" s="209"/>
      <c r="Q51" s="133"/>
      <c r="R51" s="134"/>
    </row>
    <row r="52" spans="1:18" ht="15.75" customHeight="1" x14ac:dyDescent="0.25">
      <c r="A52" s="231"/>
      <c r="B52" s="184"/>
      <c r="C52" s="184"/>
      <c r="D52" s="184"/>
      <c r="E52" s="184"/>
      <c r="F52" s="184"/>
      <c r="G52" s="184"/>
      <c r="H52" s="184"/>
      <c r="I52" s="184"/>
      <c r="J52" s="136"/>
      <c r="K52" s="233" t="s">
        <v>149</v>
      </c>
      <c r="L52" s="184"/>
      <c r="M52" s="184"/>
      <c r="N52" s="136"/>
      <c r="O52" s="234" t="e">
        <f>O37+O44+O51</f>
        <v>#DIV/0!</v>
      </c>
      <c r="P52" s="235"/>
      <c r="Q52" s="184"/>
      <c r="R52" s="136"/>
    </row>
    <row r="53" spans="1:18" ht="15.75" customHeight="1" x14ac:dyDescent="0.25">
      <c r="A53" s="232"/>
      <c r="B53" s="140"/>
      <c r="C53" s="140"/>
      <c r="D53" s="140"/>
      <c r="E53" s="140"/>
      <c r="F53" s="140"/>
      <c r="G53" s="140"/>
      <c r="H53" s="140"/>
      <c r="I53" s="140"/>
      <c r="J53" s="138"/>
      <c r="K53" s="223"/>
      <c r="L53" s="140"/>
      <c r="M53" s="140"/>
      <c r="N53" s="138"/>
      <c r="O53" s="127"/>
      <c r="P53" s="223"/>
      <c r="Q53" s="140"/>
      <c r="R53" s="138"/>
    </row>
    <row r="54" spans="1:18" ht="15.75" customHeight="1" x14ac:dyDescent="0.25"/>
    <row r="55" spans="1:18" ht="15.75" customHeight="1" x14ac:dyDescent="0.25"/>
    <row r="56" spans="1:18" ht="15.75" customHeight="1" x14ac:dyDescent="0.25">
      <c r="G56" s="54" t="s">
        <v>150</v>
      </c>
    </row>
    <row r="57" spans="1:18" ht="15.75" customHeight="1" x14ac:dyDescent="0.25">
      <c r="G57" s="54" t="s">
        <v>199</v>
      </c>
    </row>
    <row r="58" spans="1:18" ht="15.75" customHeight="1" x14ac:dyDescent="0.25"/>
    <row r="59" spans="1:18" ht="15.75" customHeight="1" x14ac:dyDescent="0.25"/>
    <row r="60" spans="1:18" ht="15.75" customHeight="1" x14ac:dyDescent="0.25"/>
    <row r="61" spans="1:18" ht="15.75" customHeight="1" x14ac:dyDescent="0.25"/>
    <row r="62" spans="1:18" ht="15.75" customHeight="1" x14ac:dyDescent="0.25"/>
    <row r="63" spans="1:18" ht="15.75" customHeight="1" x14ac:dyDescent="0.25"/>
    <row r="64" spans="1:18"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sheetData>
  <mergeCells count="183">
    <mergeCell ref="A52:J53"/>
    <mergeCell ref="K52:N53"/>
    <mergeCell ref="O52:O53"/>
    <mergeCell ref="P52:R53"/>
    <mergeCell ref="Q13:Q14"/>
    <mergeCell ref="Q38:Q39"/>
    <mergeCell ref="Q40:Q41"/>
    <mergeCell ref="A8:A34"/>
    <mergeCell ref="C26:C34"/>
    <mergeCell ref="D31:D34"/>
    <mergeCell ref="E31:E32"/>
    <mergeCell ref="E33:E34"/>
    <mergeCell ref="F31:F32"/>
    <mergeCell ref="F33:F34"/>
    <mergeCell ref="G31:G34"/>
    <mergeCell ref="J31:J34"/>
    <mergeCell ref="K31:K34"/>
    <mergeCell ref="L31:L34"/>
    <mergeCell ref="M31:M34"/>
    <mergeCell ref="P44:R44"/>
    <mergeCell ref="N45:R45"/>
    <mergeCell ref="P46:R46"/>
    <mergeCell ref="M47:M48"/>
    <mergeCell ref="P49:R49"/>
    <mergeCell ref="N50:R50"/>
    <mergeCell ref="P51:R51"/>
    <mergeCell ref="G42:G43"/>
    <mergeCell ref="J42:J43"/>
    <mergeCell ref="L42:L43"/>
    <mergeCell ref="M42:M43"/>
    <mergeCell ref="P42:P43"/>
    <mergeCell ref="A51:N51"/>
    <mergeCell ref="R38:R43"/>
    <mergeCell ref="R47:R48"/>
    <mergeCell ref="Q47:Q48"/>
    <mergeCell ref="H50:L50"/>
    <mergeCell ref="K40:K41"/>
    <mergeCell ref="L40:L41"/>
    <mergeCell ref="M40:M41"/>
    <mergeCell ref="A38:A43"/>
    <mergeCell ref="B38:B43"/>
    <mergeCell ref="C38:C41"/>
    <mergeCell ref="H38:H39"/>
    <mergeCell ref="K38:K39"/>
    <mergeCell ref="D40:D41"/>
    <mergeCell ref="H40:H41"/>
    <mergeCell ref="A50:F50"/>
    <mergeCell ref="A49:H49"/>
    <mergeCell ref="G40:G41"/>
    <mergeCell ref="G47:G48"/>
    <mergeCell ref="J38:J39"/>
    <mergeCell ref="J40:J41"/>
    <mergeCell ref="J47:J48"/>
    <mergeCell ref="K47:K48"/>
    <mergeCell ref="J49:L49"/>
    <mergeCell ref="K42:K43"/>
    <mergeCell ref="A44:H44"/>
    <mergeCell ref="J44:L44"/>
    <mergeCell ref="A45:F45"/>
    <mergeCell ref="H45:L45"/>
    <mergeCell ref="A46:N46"/>
    <mergeCell ref="C42:C43"/>
    <mergeCell ref="D42:D43"/>
    <mergeCell ref="A47:A48"/>
    <mergeCell ref="B47:B48"/>
    <mergeCell ref="C47:C48"/>
    <mergeCell ref="D47:D48"/>
    <mergeCell ref="A35:H35"/>
    <mergeCell ref="A36:F36"/>
    <mergeCell ref="A37:N37"/>
    <mergeCell ref="D19:D20"/>
    <mergeCell ref="D29:D30"/>
    <mergeCell ref="D38:D39"/>
    <mergeCell ref="L38:L39"/>
    <mergeCell ref="M38:M39"/>
    <mergeCell ref="H36:L36"/>
    <mergeCell ref="N36:R36"/>
    <mergeCell ref="P37:R37"/>
    <mergeCell ref="J26:J28"/>
    <mergeCell ref="K26:K28"/>
    <mergeCell ref="L26:L28"/>
    <mergeCell ref="M26:M28"/>
    <mergeCell ref="J29:J30"/>
    <mergeCell ref="K29:K30"/>
    <mergeCell ref="M29:M30"/>
    <mergeCell ref="Q31:Q34"/>
    <mergeCell ref="R26:R34"/>
    <mergeCell ref="J22:J24"/>
    <mergeCell ref="K22:K24"/>
    <mergeCell ref="L22:L24"/>
    <mergeCell ref="G38:G39"/>
    <mergeCell ref="C16:C20"/>
    <mergeCell ref="D22:D24"/>
    <mergeCell ref="G22:G24"/>
    <mergeCell ref="D26:D28"/>
    <mergeCell ref="E26:E27"/>
    <mergeCell ref="G26:G28"/>
    <mergeCell ref="F22:F24"/>
    <mergeCell ref="E22:E24"/>
    <mergeCell ref="G29:G30"/>
    <mergeCell ref="A1:B4"/>
    <mergeCell ref="C1:R1"/>
    <mergeCell ref="C2:R2"/>
    <mergeCell ref="C3:R3"/>
    <mergeCell ref="C4:G4"/>
    <mergeCell ref="H4:K4"/>
    <mergeCell ref="A5:J5"/>
    <mergeCell ref="A6:A7"/>
    <mergeCell ref="B6:B7"/>
    <mergeCell ref="C6:C7"/>
    <mergeCell ref="D6:F6"/>
    <mergeCell ref="G6:G7"/>
    <mergeCell ref="H6:H7"/>
    <mergeCell ref="I6:I7"/>
    <mergeCell ref="K6:K7"/>
    <mergeCell ref="P6:P7"/>
    <mergeCell ref="N4:R4"/>
    <mergeCell ref="N5:R5"/>
    <mergeCell ref="M6:M7"/>
    <mergeCell ref="M8:M12"/>
    <mergeCell ref="J16:J18"/>
    <mergeCell ref="K16:K18"/>
    <mergeCell ref="L16:L18"/>
    <mergeCell ref="M16:M18"/>
    <mergeCell ref="R16:R20"/>
    <mergeCell ref="P8:P9"/>
    <mergeCell ref="J6:J7"/>
    <mergeCell ref="L6:L7"/>
    <mergeCell ref="N6:N7"/>
    <mergeCell ref="O6:O7"/>
    <mergeCell ref="Q6:Q7"/>
    <mergeCell ref="R6:R7"/>
    <mergeCell ref="N8:N11"/>
    <mergeCell ref="L11:L12"/>
    <mergeCell ref="L13:L14"/>
    <mergeCell ref="M13:M14"/>
    <mergeCell ref="R8:R14"/>
    <mergeCell ref="J8:J10"/>
    <mergeCell ref="J19:J20"/>
    <mergeCell ref="B8:B34"/>
    <mergeCell ref="C22:C24"/>
    <mergeCell ref="H13:H14"/>
    <mergeCell ref="P13:P14"/>
    <mergeCell ref="N16:N17"/>
    <mergeCell ref="P15:R15"/>
    <mergeCell ref="J13:J14"/>
    <mergeCell ref="K13:K14"/>
    <mergeCell ref="J15:L15"/>
    <mergeCell ref="L8:L9"/>
    <mergeCell ref="K8:K12"/>
    <mergeCell ref="G8:G12"/>
    <mergeCell ref="G13:G14"/>
    <mergeCell ref="C8:C14"/>
    <mergeCell ref="D8:D12"/>
    <mergeCell ref="E8:E11"/>
    <mergeCell ref="F8:F11"/>
    <mergeCell ref="F26:F27"/>
    <mergeCell ref="D13:D14"/>
    <mergeCell ref="D16:D18"/>
    <mergeCell ref="E16:E17"/>
    <mergeCell ref="F16:F17"/>
    <mergeCell ref="G16:G18"/>
    <mergeCell ref="G19:G20"/>
    <mergeCell ref="P47:P48"/>
    <mergeCell ref="P38:P39"/>
    <mergeCell ref="P40:P41"/>
    <mergeCell ref="Q29:Q30"/>
    <mergeCell ref="P31:P34"/>
    <mergeCell ref="N31:N32"/>
    <mergeCell ref="N33:N34"/>
    <mergeCell ref="K19:K20"/>
    <mergeCell ref="L19:L20"/>
    <mergeCell ref="M19:M20"/>
    <mergeCell ref="M22:M24"/>
    <mergeCell ref="N22:N24"/>
    <mergeCell ref="J25:L25"/>
    <mergeCell ref="P25:R25"/>
    <mergeCell ref="L29:L30"/>
    <mergeCell ref="J35:L35"/>
    <mergeCell ref="P35:R35"/>
    <mergeCell ref="J21:L21"/>
    <mergeCell ref="P21:R21"/>
    <mergeCell ref="N26:N27"/>
  </mergeCells>
  <dataValidations count="1">
    <dataValidation type="list" allowBlank="1" showInputMessage="1" showErrorMessage="1" prompt=" - " sqref="L5" xr:uid="{00000000-0002-0000-0000-000000000000}">
      <formula1>$M$4:$M$5</formula1>
    </dataValidation>
  </dataValidations>
  <pageMargins left="0.7" right="0.7" top="0.75" bottom="0.75" header="0" footer="0"/>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topLeftCell="D1" zoomScale="55" zoomScaleNormal="55" workbookViewId="0">
      <selection activeCell="N8" sqref="N8:N11"/>
    </sheetView>
  </sheetViews>
  <sheetFormatPr baseColWidth="10" defaultColWidth="14.42578125" defaultRowHeight="15" customHeight="1" x14ac:dyDescent="0.25"/>
  <cols>
    <col min="1" max="2" width="18.7109375" customWidth="1"/>
    <col min="3" max="3" width="53.42578125" customWidth="1"/>
    <col min="4" max="4" width="23.28515625" customWidth="1"/>
    <col min="5" max="5" width="17.28515625" customWidth="1"/>
    <col min="6" max="6" width="16.140625" customWidth="1"/>
    <col min="7" max="7" width="24.42578125" customWidth="1"/>
    <col min="8" max="8" width="36.42578125" customWidth="1"/>
    <col min="9" max="9" width="22.140625" customWidth="1"/>
    <col min="10" max="10" width="22.5703125" customWidth="1"/>
    <col min="11" max="11" width="51.28515625" customWidth="1"/>
    <col min="12" max="12" width="27.140625" customWidth="1"/>
    <col min="13" max="13" width="29.42578125" customWidth="1"/>
    <col min="14" max="14" width="15.5703125" customWidth="1"/>
    <col min="15" max="15" width="22.7109375" customWidth="1"/>
    <col min="16" max="16" width="38" customWidth="1"/>
    <col min="17" max="17" width="47" customWidth="1"/>
    <col min="18" max="18" width="34" customWidth="1"/>
    <col min="19" max="26" width="10" customWidth="1"/>
  </cols>
  <sheetData>
    <row r="1" spans="1:26" ht="24.75" customHeight="1" x14ac:dyDescent="0.25">
      <c r="A1" s="179"/>
      <c r="B1" s="180"/>
      <c r="C1" s="181" t="s">
        <v>0</v>
      </c>
      <c r="D1" s="180"/>
      <c r="E1" s="180"/>
      <c r="F1" s="180"/>
      <c r="G1" s="180"/>
      <c r="H1" s="180"/>
      <c r="I1" s="180"/>
      <c r="J1" s="180"/>
      <c r="K1" s="180"/>
      <c r="L1" s="180"/>
      <c r="M1" s="180"/>
      <c r="N1" s="180"/>
      <c r="O1" s="180"/>
      <c r="P1" s="180"/>
      <c r="Q1" s="180"/>
      <c r="R1" s="180"/>
    </row>
    <row r="2" spans="1:26" ht="22.5" customHeight="1" x14ac:dyDescent="0.25">
      <c r="A2" s="180"/>
      <c r="B2" s="180"/>
      <c r="C2" s="182" t="s">
        <v>1</v>
      </c>
      <c r="D2" s="180"/>
      <c r="E2" s="180"/>
      <c r="F2" s="180"/>
      <c r="G2" s="180"/>
      <c r="H2" s="180"/>
      <c r="I2" s="180"/>
      <c r="J2" s="180"/>
      <c r="K2" s="180"/>
      <c r="L2" s="180"/>
      <c r="M2" s="180"/>
      <c r="N2" s="180"/>
      <c r="O2" s="180"/>
      <c r="P2" s="180"/>
      <c r="Q2" s="180"/>
      <c r="R2" s="180"/>
    </row>
    <row r="3" spans="1:26" ht="22.5" customHeight="1" x14ac:dyDescent="0.25">
      <c r="A3" s="180"/>
      <c r="B3" s="180"/>
      <c r="C3" s="182" t="s">
        <v>2</v>
      </c>
      <c r="D3" s="180"/>
      <c r="E3" s="180"/>
      <c r="F3" s="180"/>
      <c r="G3" s="180"/>
      <c r="H3" s="180"/>
      <c r="I3" s="180"/>
      <c r="J3" s="180"/>
      <c r="K3" s="180"/>
      <c r="L3" s="180"/>
      <c r="M3" s="180"/>
      <c r="N3" s="180"/>
      <c r="O3" s="180"/>
      <c r="P3" s="180"/>
      <c r="Q3" s="180"/>
      <c r="R3" s="180"/>
    </row>
    <row r="4" spans="1:26" ht="26.25" customHeight="1" x14ac:dyDescent="0.25">
      <c r="A4" s="180"/>
      <c r="B4" s="180"/>
      <c r="C4" s="183" t="s">
        <v>3</v>
      </c>
      <c r="D4" s="184"/>
      <c r="E4" s="184"/>
      <c r="F4" s="184"/>
      <c r="G4" s="136"/>
      <c r="H4" s="183" t="s">
        <v>200</v>
      </c>
      <c r="I4" s="184"/>
      <c r="J4" s="184"/>
      <c r="K4" s="136"/>
      <c r="L4" s="2"/>
      <c r="M4" s="3">
        <v>11139</v>
      </c>
      <c r="N4" s="183" t="s">
        <v>201</v>
      </c>
      <c r="O4" s="184"/>
      <c r="P4" s="184"/>
      <c r="Q4" s="184"/>
      <c r="R4" s="136"/>
    </row>
    <row r="5" spans="1:26" ht="31.5" customHeight="1" x14ac:dyDescent="0.25">
      <c r="A5" s="185" t="s">
        <v>5</v>
      </c>
      <c r="B5" s="186"/>
      <c r="C5" s="186"/>
      <c r="D5" s="186"/>
      <c r="E5" s="186"/>
      <c r="F5" s="186"/>
      <c r="G5" s="186"/>
      <c r="H5" s="186"/>
      <c r="I5" s="186"/>
      <c r="J5" s="187"/>
      <c r="K5" s="4" t="s">
        <v>6</v>
      </c>
      <c r="L5" s="5">
        <v>11322</v>
      </c>
      <c r="M5" s="6">
        <v>11322</v>
      </c>
      <c r="N5" s="195" t="s">
        <v>7</v>
      </c>
      <c r="O5" s="133"/>
      <c r="P5" s="133"/>
      <c r="Q5" s="133"/>
      <c r="R5" s="134"/>
      <c r="S5" s="7"/>
      <c r="T5" s="7"/>
      <c r="U5" s="7"/>
    </row>
    <row r="6" spans="1:26" ht="48" customHeight="1" x14ac:dyDescent="0.25">
      <c r="A6" s="188" t="s">
        <v>8</v>
      </c>
      <c r="B6" s="189" t="s">
        <v>9</v>
      </c>
      <c r="C6" s="189" t="s">
        <v>10</v>
      </c>
      <c r="D6" s="190" t="s">
        <v>11</v>
      </c>
      <c r="E6" s="191"/>
      <c r="F6" s="192"/>
      <c r="G6" s="193" t="s">
        <v>12</v>
      </c>
      <c r="H6" s="167" t="s">
        <v>13</v>
      </c>
      <c r="I6" s="167" t="s">
        <v>14</v>
      </c>
      <c r="J6" s="167" t="s">
        <v>15</v>
      </c>
      <c r="K6" s="167" t="s">
        <v>16</v>
      </c>
      <c r="L6" s="169" t="s">
        <v>17</v>
      </c>
      <c r="M6" s="196" t="s">
        <v>18</v>
      </c>
      <c r="N6" s="170" t="s">
        <v>19</v>
      </c>
      <c r="O6" s="170" t="s">
        <v>20</v>
      </c>
      <c r="P6" s="194" t="s">
        <v>21</v>
      </c>
      <c r="Q6" s="172" t="s">
        <v>22</v>
      </c>
      <c r="R6" s="172" t="s">
        <v>23</v>
      </c>
      <c r="S6" s="8"/>
      <c r="T6" s="8"/>
      <c r="U6" s="8"/>
      <c r="V6" s="8"/>
      <c r="W6" s="8"/>
      <c r="X6" s="8"/>
      <c r="Y6" s="8"/>
      <c r="Z6" s="8"/>
    </row>
    <row r="7" spans="1:26" ht="77.25" customHeight="1" x14ac:dyDescent="0.25">
      <c r="A7" s="127"/>
      <c r="B7" s="127"/>
      <c r="C7" s="127"/>
      <c r="D7" s="9" t="s">
        <v>24</v>
      </c>
      <c r="E7" s="10" t="s">
        <v>25</v>
      </c>
      <c r="F7" s="10" t="s">
        <v>26</v>
      </c>
      <c r="G7" s="168"/>
      <c r="H7" s="168"/>
      <c r="I7" s="127"/>
      <c r="J7" s="168"/>
      <c r="K7" s="168"/>
      <c r="L7" s="168"/>
      <c r="M7" s="168"/>
      <c r="N7" s="168"/>
      <c r="O7" s="168"/>
      <c r="P7" s="168"/>
      <c r="Q7" s="173"/>
      <c r="R7" s="173"/>
      <c r="S7" s="1"/>
      <c r="T7" s="1"/>
      <c r="U7" s="1"/>
      <c r="V7" s="1"/>
      <c r="W7" s="1"/>
      <c r="X7" s="1"/>
      <c r="Y7" s="1"/>
      <c r="Z7" s="1"/>
    </row>
    <row r="8" spans="1:26" ht="78.75" customHeight="1" x14ac:dyDescent="0.25">
      <c r="A8" s="254" t="s">
        <v>27</v>
      </c>
      <c r="B8" s="255">
        <v>0.5</v>
      </c>
      <c r="C8" s="253" t="s">
        <v>28</v>
      </c>
      <c r="D8" s="126" t="s">
        <v>29</v>
      </c>
      <c r="E8" s="128" t="s">
        <v>30</v>
      </c>
      <c r="F8" s="162">
        <v>1</v>
      </c>
      <c r="G8" s="159" t="s">
        <v>31</v>
      </c>
      <c r="H8" s="12" t="s">
        <v>32</v>
      </c>
      <c r="I8" s="13">
        <v>0.2</v>
      </c>
      <c r="J8" s="178" t="s">
        <v>33</v>
      </c>
      <c r="K8" s="126" t="s">
        <v>34</v>
      </c>
      <c r="L8" s="128" t="s">
        <v>35</v>
      </c>
      <c r="M8" s="126" t="s">
        <v>36</v>
      </c>
      <c r="N8" s="252"/>
      <c r="O8" s="55"/>
      <c r="P8" s="15"/>
      <c r="Q8" s="15"/>
      <c r="R8" s="15"/>
      <c r="S8" s="1"/>
      <c r="T8" s="1"/>
      <c r="U8" s="1"/>
      <c r="V8" s="1"/>
      <c r="W8" s="1"/>
      <c r="X8" s="1"/>
      <c r="Y8" s="1"/>
      <c r="Z8" s="1"/>
    </row>
    <row r="9" spans="1:26" ht="52.5" customHeight="1" x14ac:dyDescent="0.25">
      <c r="A9" s="161"/>
      <c r="B9" s="130"/>
      <c r="C9" s="130"/>
      <c r="D9" s="130"/>
      <c r="E9" s="130"/>
      <c r="F9" s="130"/>
      <c r="G9" s="130"/>
      <c r="H9" s="12" t="s">
        <v>37</v>
      </c>
      <c r="I9" s="13">
        <v>0.2</v>
      </c>
      <c r="J9" s="130"/>
      <c r="K9" s="130"/>
      <c r="L9" s="127"/>
      <c r="M9" s="130"/>
      <c r="N9" s="130"/>
      <c r="O9" s="55"/>
      <c r="P9" s="15"/>
      <c r="Q9" s="15"/>
      <c r="R9" s="15"/>
      <c r="S9" s="1"/>
      <c r="T9" s="1"/>
      <c r="U9" s="1"/>
      <c r="V9" s="1"/>
      <c r="W9" s="1"/>
      <c r="X9" s="1"/>
      <c r="Y9" s="1"/>
      <c r="Z9" s="1"/>
    </row>
    <row r="10" spans="1:26" ht="54" customHeight="1" x14ac:dyDescent="0.25">
      <c r="A10" s="161"/>
      <c r="B10" s="130"/>
      <c r="C10" s="130"/>
      <c r="D10" s="130"/>
      <c r="E10" s="130"/>
      <c r="F10" s="130"/>
      <c r="G10" s="130"/>
      <c r="H10" s="12" t="s">
        <v>38</v>
      </c>
      <c r="I10" s="13">
        <v>0.15</v>
      </c>
      <c r="J10" s="127"/>
      <c r="K10" s="130"/>
      <c r="L10" s="16" t="s">
        <v>39</v>
      </c>
      <c r="M10" s="130"/>
      <c r="N10" s="130"/>
      <c r="O10" s="55"/>
      <c r="P10" s="15"/>
      <c r="Q10" s="15"/>
      <c r="R10" s="15"/>
      <c r="S10" s="1"/>
      <c r="T10" s="1"/>
      <c r="U10" s="1"/>
      <c r="V10" s="1"/>
      <c r="W10" s="1"/>
      <c r="X10" s="1"/>
      <c r="Y10" s="1"/>
      <c r="Z10" s="1"/>
    </row>
    <row r="11" spans="1:26" ht="54" customHeight="1" x14ac:dyDescent="0.25">
      <c r="A11" s="161"/>
      <c r="B11" s="130"/>
      <c r="C11" s="130"/>
      <c r="D11" s="130"/>
      <c r="E11" s="127"/>
      <c r="F11" s="127"/>
      <c r="G11" s="130"/>
      <c r="H11" s="12" t="s">
        <v>40</v>
      </c>
      <c r="I11" s="13">
        <v>0.1</v>
      </c>
      <c r="J11" s="17" t="s">
        <v>41</v>
      </c>
      <c r="K11" s="130"/>
      <c r="L11" s="128" t="s">
        <v>42</v>
      </c>
      <c r="M11" s="130"/>
      <c r="N11" s="127"/>
      <c r="O11" s="55"/>
      <c r="P11" s="15"/>
      <c r="Q11" s="15"/>
      <c r="R11" s="15"/>
      <c r="S11" s="1"/>
      <c r="T11" s="1"/>
      <c r="U11" s="1"/>
      <c r="V11" s="1"/>
      <c r="W11" s="1"/>
      <c r="X11" s="1"/>
      <c r="Y11" s="1"/>
      <c r="Z11" s="1"/>
    </row>
    <row r="12" spans="1:26" ht="54" customHeight="1" x14ac:dyDescent="0.25">
      <c r="A12" s="161"/>
      <c r="B12" s="130"/>
      <c r="C12" s="130"/>
      <c r="D12" s="127"/>
      <c r="E12" s="18" t="s">
        <v>43</v>
      </c>
      <c r="F12" s="19">
        <v>2</v>
      </c>
      <c r="G12" s="127"/>
      <c r="H12" s="12" t="s">
        <v>44</v>
      </c>
      <c r="I12" s="13">
        <v>0.15</v>
      </c>
      <c r="J12" s="17" t="s">
        <v>45</v>
      </c>
      <c r="K12" s="127"/>
      <c r="L12" s="127"/>
      <c r="M12" s="127"/>
      <c r="N12" s="21"/>
      <c r="O12" s="55"/>
      <c r="P12" s="22"/>
      <c r="Q12" s="22"/>
      <c r="R12" s="22"/>
    </row>
    <row r="13" spans="1:26" ht="57.75" customHeight="1" x14ac:dyDescent="0.25">
      <c r="A13" s="161"/>
      <c r="B13" s="130"/>
      <c r="C13" s="130"/>
      <c r="D13" s="126" t="s">
        <v>46</v>
      </c>
      <c r="E13" s="18" t="s">
        <v>30</v>
      </c>
      <c r="F13" s="19">
        <v>2</v>
      </c>
      <c r="G13" s="159" t="s">
        <v>47</v>
      </c>
      <c r="H13" s="23" t="s">
        <v>48</v>
      </c>
      <c r="I13" s="24">
        <v>0.1</v>
      </c>
      <c r="J13" s="129" t="s">
        <v>49</v>
      </c>
      <c r="K13" s="128" t="s">
        <v>50</v>
      </c>
      <c r="L13" s="129" t="s">
        <v>51</v>
      </c>
      <c r="M13" s="129" t="s">
        <v>52</v>
      </c>
      <c r="N13" s="21"/>
      <c r="O13" s="56"/>
      <c r="P13" s="26"/>
      <c r="Q13" s="26"/>
      <c r="R13" s="26"/>
    </row>
    <row r="14" spans="1:26" ht="284.25" customHeight="1" x14ac:dyDescent="0.25">
      <c r="A14" s="161"/>
      <c r="B14" s="130"/>
      <c r="C14" s="127"/>
      <c r="D14" s="127"/>
      <c r="E14" s="18" t="s">
        <v>43</v>
      </c>
      <c r="F14" s="19">
        <v>1</v>
      </c>
      <c r="G14" s="127"/>
      <c r="H14" s="23" t="s">
        <v>48</v>
      </c>
      <c r="I14" s="27">
        <v>0.1</v>
      </c>
      <c r="J14" s="127"/>
      <c r="K14" s="127"/>
      <c r="L14" s="127"/>
      <c r="M14" s="127"/>
      <c r="N14" s="21"/>
      <c r="O14" s="55"/>
      <c r="P14" s="28"/>
      <c r="Q14" s="28"/>
      <c r="R14" s="29"/>
    </row>
    <row r="15" spans="1:26" ht="44.25" customHeight="1" x14ac:dyDescent="0.25">
      <c r="A15" s="161"/>
      <c r="B15" s="130"/>
      <c r="C15" s="30"/>
      <c r="D15" s="30"/>
      <c r="E15" s="30"/>
      <c r="F15" s="30"/>
      <c r="G15" s="30"/>
      <c r="H15" s="30"/>
      <c r="I15" s="31">
        <f>SUM(I8:I14)</f>
        <v>1</v>
      </c>
      <c r="J15" s="132" t="s">
        <v>53</v>
      </c>
      <c r="K15" s="133"/>
      <c r="L15" s="134"/>
      <c r="M15" s="32">
        <v>0.2</v>
      </c>
      <c r="N15" s="33"/>
      <c r="O15" s="57">
        <f>((I8*O8)+(I9*O9)+(I10*O10)+(I11*O11)+(I12*O12)+(I13*O13)+(I14*O14))*M15</f>
        <v>0</v>
      </c>
      <c r="P15" s="157"/>
      <c r="Q15" s="133"/>
      <c r="R15" s="158"/>
    </row>
    <row r="16" spans="1:26" ht="51" customHeight="1" x14ac:dyDescent="0.25">
      <c r="A16" s="161"/>
      <c r="B16" s="130"/>
      <c r="C16" s="126" t="s">
        <v>54</v>
      </c>
      <c r="D16" s="126" t="s">
        <v>55</v>
      </c>
      <c r="E16" s="128" t="s">
        <v>30</v>
      </c>
      <c r="F16" s="162">
        <v>1</v>
      </c>
      <c r="G16" s="159" t="s">
        <v>56</v>
      </c>
      <c r="H16" s="35" t="s">
        <v>151</v>
      </c>
      <c r="I16" s="27">
        <v>0.2</v>
      </c>
      <c r="J16" s="129" t="s">
        <v>58</v>
      </c>
      <c r="K16" s="126" t="s">
        <v>59</v>
      </c>
      <c r="L16" s="126" t="s">
        <v>60</v>
      </c>
      <c r="M16" s="162" t="s">
        <v>61</v>
      </c>
      <c r="N16" s="131"/>
      <c r="O16" s="55"/>
      <c r="P16" s="37"/>
      <c r="Q16" s="37"/>
      <c r="R16" s="37"/>
    </row>
    <row r="17" spans="1:18" ht="93.75" customHeight="1" x14ac:dyDescent="0.25">
      <c r="A17" s="161"/>
      <c r="B17" s="130"/>
      <c r="C17" s="130"/>
      <c r="D17" s="130"/>
      <c r="E17" s="127"/>
      <c r="F17" s="127"/>
      <c r="G17" s="130"/>
      <c r="H17" s="35" t="s">
        <v>62</v>
      </c>
      <c r="I17" s="27">
        <v>0.2</v>
      </c>
      <c r="J17" s="130"/>
      <c r="K17" s="130"/>
      <c r="L17" s="130"/>
      <c r="M17" s="130"/>
      <c r="N17" s="127"/>
      <c r="O17" s="55"/>
      <c r="P17" s="37"/>
      <c r="Q17" s="37"/>
      <c r="R17" s="37"/>
    </row>
    <row r="18" spans="1:18" ht="122.25" customHeight="1" x14ac:dyDescent="0.25">
      <c r="A18" s="161"/>
      <c r="B18" s="130"/>
      <c r="C18" s="130"/>
      <c r="D18" s="127"/>
      <c r="E18" s="18" t="s">
        <v>43</v>
      </c>
      <c r="F18" s="19">
        <v>6</v>
      </c>
      <c r="G18" s="127"/>
      <c r="H18" s="35" t="s">
        <v>63</v>
      </c>
      <c r="I18" s="27">
        <v>0.2</v>
      </c>
      <c r="J18" s="127"/>
      <c r="K18" s="127"/>
      <c r="L18" s="127"/>
      <c r="M18" s="127"/>
      <c r="N18" s="21"/>
      <c r="O18" s="55"/>
      <c r="P18" s="38"/>
      <c r="Q18" s="38"/>
      <c r="R18" s="39"/>
    </row>
    <row r="19" spans="1:18" ht="105.75" customHeight="1" x14ac:dyDescent="0.25">
      <c r="A19" s="161"/>
      <c r="B19" s="130"/>
      <c r="C19" s="130"/>
      <c r="D19" s="126" t="s">
        <v>64</v>
      </c>
      <c r="E19" s="11" t="s">
        <v>30</v>
      </c>
      <c r="F19" s="19">
        <v>7</v>
      </c>
      <c r="G19" s="159" t="s">
        <v>65</v>
      </c>
      <c r="H19" s="35" t="s">
        <v>152</v>
      </c>
      <c r="I19" s="27">
        <v>0.2</v>
      </c>
      <c r="J19" s="129" t="s">
        <v>67</v>
      </c>
      <c r="K19" s="126" t="s">
        <v>68</v>
      </c>
      <c r="L19" s="126" t="s">
        <v>69</v>
      </c>
      <c r="M19" s="128" t="s">
        <v>70</v>
      </c>
      <c r="N19" s="21"/>
      <c r="O19" s="55"/>
      <c r="P19" s="40"/>
      <c r="Q19" s="40"/>
      <c r="R19" s="26"/>
    </row>
    <row r="20" spans="1:18" ht="160.5" customHeight="1" x14ac:dyDescent="0.25">
      <c r="A20" s="161"/>
      <c r="B20" s="130"/>
      <c r="C20" s="127"/>
      <c r="D20" s="127"/>
      <c r="E20" s="18" t="s">
        <v>43</v>
      </c>
      <c r="F20" s="19">
        <v>0</v>
      </c>
      <c r="G20" s="127"/>
      <c r="H20" s="35" t="s">
        <v>71</v>
      </c>
      <c r="I20" s="27">
        <v>0.2</v>
      </c>
      <c r="J20" s="127"/>
      <c r="K20" s="127"/>
      <c r="L20" s="127"/>
      <c r="M20" s="127"/>
      <c r="N20" s="21"/>
      <c r="O20" s="55"/>
      <c r="P20" s="41"/>
      <c r="Q20" s="41"/>
      <c r="R20" s="41"/>
    </row>
    <row r="21" spans="1:18" ht="39.75" customHeight="1" x14ac:dyDescent="0.25">
      <c r="A21" s="161"/>
      <c r="B21" s="130"/>
      <c r="C21" s="30"/>
      <c r="D21" s="30"/>
      <c r="E21" s="30"/>
      <c r="F21" s="30"/>
      <c r="G21" s="30"/>
      <c r="H21" s="30"/>
      <c r="I21" s="31">
        <f>SUM(I16:I20)</f>
        <v>1</v>
      </c>
      <c r="J21" s="132" t="s">
        <v>72</v>
      </c>
      <c r="K21" s="133"/>
      <c r="L21" s="134"/>
      <c r="M21" s="32">
        <v>0.1</v>
      </c>
      <c r="N21" s="33"/>
      <c r="O21" s="57">
        <f>((I16*O16)+(I17*O17)+(I18*O18)+(I19*O19)+(I20*O20))*M21</f>
        <v>0</v>
      </c>
      <c r="P21" s="135"/>
      <c r="Q21" s="133"/>
      <c r="R21" s="134"/>
    </row>
    <row r="22" spans="1:18" ht="72.75" customHeight="1" x14ac:dyDescent="0.25">
      <c r="A22" s="161"/>
      <c r="B22" s="130"/>
      <c r="C22" s="126" t="s">
        <v>73</v>
      </c>
      <c r="D22" s="126" t="s">
        <v>74</v>
      </c>
      <c r="E22" s="128" t="s">
        <v>30</v>
      </c>
      <c r="F22" s="162">
        <v>19</v>
      </c>
      <c r="G22" s="159" t="s">
        <v>75</v>
      </c>
      <c r="H22" s="35" t="s">
        <v>153</v>
      </c>
      <c r="I22" s="27">
        <v>0.2</v>
      </c>
      <c r="J22" s="256" t="s">
        <v>198</v>
      </c>
      <c r="K22" s="126" t="s">
        <v>77</v>
      </c>
      <c r="L22" s="159" t="s">
        <v>78</v>
      </c>
      <c r="M22" s="129" t="s">
        <v>79</v>
      </c>
      <c r="N22" s="131"/>
      <c r="O22" s="55"/>
      <c r="P22" s="26"/>
      <c r="Q22" s="26"/>
      <c r="R22" s="26"/>
    </row>
    <row r="23" spans="1:18" ht="93" customHeight="1" x14ac:dyDescent="0.25">
      <c r="A23" s="161"/>
      <c r="B23" s="130"/>
      <c r="C23" s="130"/>
      <c r="D23" s="130"/>
      <c r="E23" s="130"/>
      <c r="F23" s="130"/>
      <c r="G23" s="130"/>
      <c r="H23" s="35" t="s">
        <v>80</v>
      </c>
      <c r="I23" s="27">
        <v>0.2</v>
      </c>
      <c r="J23" s="130"/>
      <c r="K23" s="130"/>
      <c r="L23" s="130"/>
      <c r="M23" s="130"/>
      <c r="N23" s="130"/>
      <c r="O23" s="55"/>
      <c r="P23" s="26"/>
      <c r="Q23" s="26"/>
      <c r="R23" s="26"/>
    </row>
    <row r="24" spans="1:18" ht="105.75" customHeight="1" x14ac:dyDescent="0.25">
      <c r="A24" s="161"/>
      <c r="B24" s="130"/>
      <c r="C24" s="130"/>
      <c r="D24" s="130"/>
      <c r="E24" s="130"/>
      <c r="F24" s="130"/>
      <c r="G24" s="130"/>
      <c r="H24" s="35" t="s">
        <v>81</v>
      </c>
      <c r="I24" s="27">
        <v>0.2</v>
      </c>
      <c r="J24" s="130"/>
      <c r="K24" s="130"/>
      <c r="L24" s="130"/>
      <c r="M24" s="130"/>
      <c r="N24" s="130"/>
      <c r="O24" s="55"/>
      <c r="P24" s="26"/>
      <c r="Q24" s="26"/>
      <c r="R24" s="26"/>
    </row>
    <row r="25" spans="1:18" ht="80.25" customHeight="1" x14ac:dyDescent="0.25">
      <c r="A25" s="161"/>
      <c r="B25" s="130"/>
      <c r="C25" s="130"/>
      <c r="D25" s="130"/>
      <c r="E25" s="127"/>
      <c r="F25" s="127"/>
      <c r="G25" s="130"/>
      <c r="H25" s="35" t="s">
        <v>82</v>
      </c>
      <c r="I25" s="27">
        <v>0.2</v>
      </c>
      <c r="J25" s="130"/>
      <c r="K25" s="130"/>
      <c r="L25" s="130"/>
      <c r="M25" s="130"/>
      <c r="N25" s="127"/>
      <c r="O25" s="55"/>
      <c r="P25" s="26"/>
      <c r="Q25" s="26"/>
      <c r="R25" s="26"/>
    </row>
    <row r="26" spans="1:18" ht="96.75" customHeight="1" x14ac:dyDescent="0.25">
      <c r="A26" s="161"/>
      <c r="B26" s="130"/>
      <c r="C26" s="127"/>
      <c r="D26" s="127"/>
      <c r="E26" s="18" t="s">
        <v>43</v>
      </c>
      <c r="F26" s="19">
        <v>6</v>
      </c>
      <c r="G26" s="127"/>
      <c r="H26" s="35" t="s">
        <v>83</v>
      </c>
      <c r="I26" s="27">
        <v>0.2</v>
      </c>
      <c r="J26" s="127"/>
      <c r="K26" s="127"/>
      <c r="L26" s="127"/>
      <c r="M26" s="127"/>
      <c r="N26" s="21"/>
      <c r="O26" s="55"/>
      <c r="P26" s="26"/>
      <c r="Q26" s="26"/>
      <c r="R26" s="26"/>
    </row>
    <row r="27" spans="1:18" ht="54" customHeight="1" x14ac:dyDescent="0.25">
      <c r="A27" s="161"/>
      <c r="B27" s="130"/>
      <c r="C27" s="30"/>
      <c r="D27" s="30"/>
      <c r="E27" s="30"/>
      <c r="F27" s="30"/>
      <c r="G27" s="30"/>
      <c r="H27" s="30"/>
      <c r="I27" s="31">
        <f>SUM(I22:I26)</f>
        <v>1</v>
      </c>
      <c r="J27" s="132" t="s">
        <v>84</v>
      </c>
      <c r="K27" s="133"/>
      <c r="L27" s="134"/>
      <c r="M27" s="32">
        <v>0.1</v>
      </c>
      <c r="N27" s="30"/>
      <c r="O27" s="57">
        <f>((I22*O22)+(I23*O23)+(I24*O24)+(I25*O25)+(I26*O26))*M27</f>
        <v>0</v>
      </c>
      <c r="P27" s="135"/>
      <c r="Q27" s="133"/>
      <c r="R27" s="134"/>
    </row>
    <row r="28" spans="1:18" ht="57.75" customHeight="1" x14ac:dyDescent="0.25">
      <c r="A28" s="161"/>
      <c r="B28" s="130"/>
      <c r="C28" s="126" t="s">
        <v>85</v>
      </c>
      <c r="D28" s="126" t="s">
        <v>86</v>
      </c>
      <c r="E28" s="128" t="s">
        <v>30</v>
      </c>
      <c r="F28" s="129">
        <v>5</v>
      </c>
      <c r="G28" s="159" t="s">
        <v>87</v>
      </c>
      <c r="H28" s="35" t="s">
        <v>154</v>
      </c>
      <c r="I28" s="27">
        <v>0.2</v>
      </c>
      <c r="J28" s="210" t="s">
        <v>155</v>
      </c>
      <c r="K28" s="126" t="s">
        <v>90</v>
      </c>
      <c r="L28" s="126" t="s">
        <v>91</v>
      </c>
      <c r="M28" s="126" t="s">
        <v>92</v>
      </c>
      <c r="N28" s="21"/>
      <c r="O28" s="55"/>
      <c r="P28" s="42"/>
      <c r="Q28" s="42"/>
      <c r="R28" s="26"/>
    </row>
    <row r="29" spans="1:18" ht="84.75" customHeight="1" x14ac:dyDescent="0.25">
      <c r="A29" s="161"/>
      <c r="B29" s="130"/>
      <c r="C29" s="130"/>
      <c r="D29" s="130"/>
      <c r="E29" s="127"/>
      <c r="F29" s="127"/>
      <c r="G29" s="130"/>
      <c r="H29" s="35" t="s">
        <v>93</v>
      </c>
      <c r="I29" s="27">
        <v>0.2</v>
      </c>
      <c r="J29" s="130"/>
      <c r="K29" s="130"/>
      <c r="L29" s="130"/>
      <c r="M29" s="130"/>
      <c r="N29" s="21"/>
      <c r="O29" s="55"/>
      <c r="P29" s="42"/>
      <c r="Q29" s="42"/>
      <c r="R29" s="26"/>
    </row>
    <row r="30" spans="1:18" ht="217.5" customHeight="1" x14ac:dyDescent="0.25">
      <c r="A30" s="161"/>
      <c r="B30" s="130"/>
      <c r="C30" s="130"/>
      <c r="D30" s="127"/>
      <c r="E30" s="18" t="s">
        <v>43</v>
      </c>
      <c r="F30" s="43">
        <v>5</v>
      </c>
      <c r="G30" s="127"/>
      <c r="H30" s="35" t="s">
        <v>94</v>
      </c>
      <c r="I30" s="27">
        <v>0.2</v>
      </c>
      <c r="J30" s="127"/>
      <c r="K30" s="127"/>
      <c r="L30" s="127"/>
      <c r="M30" s="127"/>
      <c r="N30" s="21"/>
      <c r="O30" s="55"/>
      <c r="P30" s="42"/>
      <c r="Q30" s="42"/>
      <c r="R30" s="26"/>
    </row>
    <row r="31" spans="1:18" ht="68.25" customHeight="1" x14ac:dyDescent="0.25">
      <c r="A31" s="161"/>
      <c r="B31" s="130"/>
      <c r="C31" s="130"/>
      <c r="D31" s="159" t="s">
        <v>95</v>
      </c>
      <c r="E31" s="18" t="s">
        <v>30</v>
      </c>
      <c r="F31" s="43">
        <v>10</v>
      </c>
      <c r="G31" s="159" t="s">
        <v>96</v>
      </c>
      <c r="H31" s="44" t="s">
        <v>156</v>
      </c>
      <c r="I31" s="27">
        <v>0.2</v>
      </c>
      <c r="J31" s="129" t="s">
        <v>98</v>
      </c>
      <c r="K31" s="126" t="s">
        <v>99</v>
      </c>
      <c r="L31" s="126" t="s">
        <v>100</v>
      </c>
      <c r="M31" s="128" t="s">
        <v>101</v>
      </c>
      <c r="N31" s="21"/>
      <c r="O31" s="55"/>
      <c r="P31" s="26"/>
      <c r="Q31" s="26"/>
      <c r="R31" s="26"/>
    </row>
    <row r="32" spans="1:18" ht="113.25" customHeight="1" x14ac:dyDescent="0.25">
      <c r="A32" s="138"/>
      <c r="B32" s="127"/>
      <c r="C32" s="127"/>
      <c r="D32" s="127"/>
      <c r="E32" s="18" t="s">
        <v>43</v>
      </c>
      <c r="F32" s="43">
        <v>3</v>
      </c>
      <c r="G32" s="127"/>
      <c r="H32" s="35" t="s">
        <v>102</v>
      </c>
      <c r="I32" s="27">
        <v>0.2</v>
      </c>
      <c r="J32" s="127"/>
      <c r="K32" s="127"/>
      <c r="L32" s="127"/>
      <c r="M32" s="127"/>
      <c r="N32" s="21"/>
      <c r="O32" s="55"/>
      <c r="P32" s="26"/>
      <c r="Q32" s="26"/>
      <c r="R32" s="26"/>
    </row>
    <row r="33" spans="1:18" ht="54.75" customHeight="1" x14ac:dyDescent="0.25">
      <c r="A33" s="204"/>
      <c r="B33" s="133"/>
      <c r="C33" s="133"/>
      <c r="D33" s="133"/>
      <c r="E33" s="133"/>
      <c r="F33" s="133"/>
      <c r="G33" s="133"/>
      <c r="H33" s="134"/>
      <c r="I33" s="45">
        <f>SUM(I28:I32)</f>
        <v>1</v>
      </c>
      <c r="J33" s="218" t="s">
        <v>103</v>
      </c>
      <c r="K33" s="133"/>
      <c r="L33" s="134"/>
      <c r="M33" s="32">
        <v>0.1</v>
      </c>
      <c r="N33" s="30"/>
      <c r="O33" s="57">
        <f>((I28*O28)+(I29*O29)+(I30*O30)+(I31*O31)+(I32*O32))*M33</f>
        <v>0</v>
      </c>
      <c r="P33" s="135"/>
      <c r="Q33" s="133"/>
      <c r="R33" s="134"/>
    </row>
    <row r="34" spans="1:18" ht="50.25" customHeight="1" x14ac:dyDescent="0.25">
      <c r="A34" s="205" t="s">
        <v>104</v>
      </c>
      <c r="B34" s="133"/>
      <c r="C34" s="133"/>
      <c r="D34" s="133"/>
      <c r="E34" s="133"/>
      <c r="F34" s="134"/>
      <c r="G34" s="46" t="e">
        <f>AVERAGE(O8,O9,O10,O11,O13,O16,O17,O19,O22,O23,O24,O25,O28,O29,O31)</f>
        <v>#DIV/0!</v>
      </c>
      <c r="H34" s="205" t="s">
        <v>105</v>
      </c>
      <c r="I34" s="133"/>
      <c r="J34" s="133"/>
      <c r="K34" s="133"/>
      <c r="L34" s="207"/>
      <c r="M34" s="46" t="e">
        <f>AVERAGE(O12,O14,O18,O20,O26,O30,O32)</f>
        <v>#DIV/0!</v>
      </c>
      <c r="N34" s="208"/>
      <c r="O34" s="133"/>
      <c r="P34" s="133"/>
      <c r="Q34" s="133"/>
      <c r="R34" s="134"/>
    </row>
    <row r="35" spans="1:18" ht="44.25" customHeight="1" x14ac:dyDescent="0.25">
      <c r="A35" s="206" t="s">
        <v>106</v>
      </c>
      <c r="B35" s="133"/>
      <c r="C35" s="133"/>
      <c r="D35" s="133"/>
      <c r="E35" s="133"/>
      <c r="F35" s="133"/>
      <c r="G35" s="133"/>
      <c r="H35" s="133"/>
      <c r="I35" s="133"/>
      <c r="J35" s="133"/>
      <c r="K35" s="133"/>
      <c r="L35" s="133"/>
      <c r="M35" s="133"/>
      <c r="N35" s="134"/>
      <c r="O35" s="58">
        <f>O15+O21+O27+O33</f>
        <v>0</v>
      </c>
      <c r="P35" s="209"/>
      <c r="Q35" s="133"/>
      <c r="R35" s="134"/>
    </row>
    <row r="36" spans="1:18" ht="75.75" customHeight="1" x14ac:dyDescent="0.25">
      <c r="A36" s="228" t="s">
        <v>107</v>
      </c>
      <c r="B36" s="257">
        <v>0.35</v>
      </c>
      <c r="C36" s="126" t="s">
        <v>108</v>
      </c>
      <c r="D36" s="159" t="s">
        <v>109</v>
      </c>
      <c r="E36" s="18" t="s">
        <v>30</v>
      </c>
      <c r="F36" s="48">
        <v>7</v>
      </c>
      <c r="G36" s="159" t="s">
        <v>110</v>
      </c>
      <c r="H36" s="159" t="s">
        <v>111</v>
      </c>
      <c r="I36" s="27">
        <v>0.2</v>
      </c>
      <c r="J36" s="210" t="s">
        <v>112</v>
      </c>
      <c r="K36" s="258" t="s">
        <v>113</v>
      </c>
      <c r="L36" s="128" t="s">
        <v>114</v>
      </c>
      <c r="M36" s="126" t="s">
        <v>115</v>
      </c>
      <c r="N36" s="49"/>
      <c r="O36" s="59"/>
      <c r="P36" s="26"/>
      <c r="Q36" s="26"/>
      <c r="R36" s="26"/>
    </row>
    <row r="37" spans="1:18" ht="79.5" customHeight="1" x14ac:dyDescent="0.25">
      <c r="A37" s="130"/>
      <c r="B37" s="130"/>
      <c r="C37" s="130"/>
      <c r="D37" s="127"/>
      <c r="E37" s="18" t="s">
        <v>43</v>
      </c>
      <c r="F37" s="48">
        <v>4</v>
      </c>
      <c r="G37" s="127"/>
      <c r="H37" s="127"/>
      <c r="I37" s="27">
        <v>0.2</v>
      </c>
      <c r="J37" s="127"/>
      <c r="K37" s="127"/>
      <c r="L37" s="127"/>
      <c r="M37" s="127"/>
      <c r="N37" s="49"/>
      <c r="O37" s="59"/>
      <c r="P37" s="26"/>
      <c r="Q37" s="26"/>
      <c r="R37" s="26"/>
    </row>
    <row r="38" spans="1:18" ht="33" customHeight="1" x14ac:dyDescent="0.25">
      <c r="A38" s="130"/>
      <c r="B38" s="130"/>
      <c r="C38" s="130"/>
      <c r="D38" s="159" t="s">
        <v>116</v>
      </c>
      <c r="E38" s="18" t="s">
        <v>30</v>
      </c>
      <c r="F38" s="19">
        <v>3</v>
      </c>
      <c r="G38" s="159" t="s">
        <v>117</v>
      </c>
      <c r="H38" s="159" t="s">
        <v>118</v>
      </c>
      <c r="I38" s="27">
        <v>0.15</v>
      </c>
      <c r="J38" s="210" t="s">
        <v>157</v>
      </c>
      <c r="K38" s="126" t="s">
        <v>120</v>
      </c>
      <c r="L38" s="128" t="s">
        <v>121</v>
      </c>
      <c r="M38" s="128" t="s">
        <v>122</v>
      </c>
      <c r="N38" s="21"/>
      <c r="O38" s="59"/>
      <c r="P38" s="26"/>
      <c r="Q38" s="26"/>
      <c r="R38" s="26"/>
    </row>
    <row r="39" spans="1:18" ht="57" customHeight="1" x14ac:dyDescent="0.25">
      <c r="A39" s="130"/>
      <c r="B39" s="130"/>
      <c r="C39" s="127"/>
      <c r="D39" s="127"/>
      <c r="E39" s="18" t="s">
        <v>43</v>
      </c>
      <c r="F39" s="19">
        <v>2</v>
      </c>
      <c r="G39" s="127"/>
      <c r="H39" s="127"/>
      <c r="I39" s="27">
        <v>0.15</v>
      </c>
      <c r="J39" s="127"/>
      <c r="K39" s="127"/>
      <c r="L39" s="127"/>
      <c r="M39" s="127"/>
      <c r="N39" s="21"/>
      <c r="O39" s="59"/>
      <c r="P39" s="26"/>
      <c r="Q39" s="26"/>
      <c r="R39" s="26"/>
    </row>
    <row r="40" spans="1:18" ht="65.25" customHeight="1" x14ac:dyDescent="0.25">
      <c r="A40" s="130"/>
      <c r="B40" s="130"/>
      <c r="C40" s="126" t="s">
        <v>123</v>
      </c>
      <c r="D40" s="159" t="s">
        <v>124</v>
      </c>
      <c r="E40" s="18" t="s">
        <v>30</v>
      </c>
      <c r="F40" s="19">
        <v>1</v>
      </c>
      <c r="G40" s="159" t="s">
        <v>125</v>
      </c>
      <c r="H40" s="44" t="s">
        <v>158</v>
      </c>
      <c r="I40" s="27">
        <v>0.15</v>
      </c>
      <c r="J40" s="210" t="s">
        <v>159</v>
      </c>
      <c r="K40" s="219" t="s">
        <v>128</v>
      </c>
      <c r="L40" s="129" t="s">
        <v>129</v>
      </c>
      <c r="M40" s="129" t="s">
        <v>52</v>
      </c>
      <c r="N40" s="131"/>
      <c r="O40" s="59"/>
      <c r="P40" s="131"/>
      <c r="Q40" s="36"/>
      <c r="R40" s="210"/>
    </row>
    <row r="41" spans="1:18" ht="63" customHeight="1" x14ac:dyDescent="0.25">
      <c r="A41" s="127"/>
      <c r="B41" s="127"/>
      <c r="C41" s="127"/>
      <c r="D41" s="127"/>
      <c r="E41" s="18" t="s">
        <v>43</v>
      </c>
      <c r="F41" s="19">
        <v>1</v>
      </c>
      <c r="G41" s="127"/>
      <c r="H41" s="44" t="s">
        <v>130</v>
      </c>
      <c r="I41" s="27">
        <v>0.15</v>
      </c>
      <c r="J41" s="127"/>
      <c r="K41" s="127"/>
      <c r="L41" s="127"/>
      <c r="M41" s="127"/>
      <c r="N41" s="127"/>
      <c r="O41" s="59"/>
      <c r="P41" s="127"/>
      <c r="Q41" s="51"/>
      <c r="R41" s="127"/>
    </row>
    <row r="42" spans="1:18" ht="56.25" customHeight="1" x14ac:dyDescent="0.25">
      <c r="A42" s="204"/>
      <c r="B42" s="133"/>
      <c r="C42" s="133"/>
      <c r="D42" s="133"/>
      <c r="E42" s="133"/>
      <c r="F42" s="133"/>
      <c r="G42" s="133"/>
      <c r="H42" s="134"/>
      <c r="I42" s="45">
        <f>SUM(I36:I41)</f>
        <v>1</v>
      </c>
      <c r="J42" s="218" t="s">
        <v>131</v>
      </c>
      <c r="K42" s="133"/>
      <c r="L42" s="134"/>
      <c r="M42" s="32">
        <v>0.35</v>
      </c>
      <c r="N42" s="33"/>
      <c r="O42" s="57">
        <f>((I36*O36)+(I37*O37)+(I38*O38)+(I39*O39)+(I40*O40)+(I41*O41))*M42</f>
        <v>0</v>
      </c>
      <c r="P42" s="209"/>
      <c r="Q42" s="133"/>
      <c r="R42" s="134"/>
    </row>
    <row r="43" spans="1:18" ht="26.25" customHeight="1" x14ac:dyDescent="0.25">
      <c r="A43" s="205" t="s">
        <v>132</v>
      </c>
      <c r="B43" s="133"/>
      <c r="C43" s="133"/>
      <c r="D43" s="133"/>
      <c r="E43" s="133"/>
      <c r="F43" s="134"/>
      <c r="G43" s="46" t="e">
        <f>AVERAGE(O36,O38,O40)</f>
        <v>#DIV/0!</v>
      </c>
      <c r="H43" s="205" t="s">
        <v>133</v>
      </c>
      <c r="I43" s="133"/>
      <c r="J43" s="133"/>
      <c r="K43" s="133"/>
      <c r="L43" s="207"/>
      <c r="M43" s="46" t="e">
        <f>AVERAGE(O37,O39,O41)</f>
        <v>#DIV/0!</v>
      </c>
      <c r="N43" s="208"/>
      <c r="O43" s="133"/>
      <c r="P43" s="133"/>
      <c r="Q43" s="133"/>
      <c r="R43" s="134"/>
    </row>
    <row r="44" spans="1:18" ht="36" customHeight="1" x14ac:dyDescent="0.25">
      <c r="A44" s="206" t="s">
        <v>134</v>
      </c>
      <c r="B44" s="133"/>
      <c r="C44" s="133"/>
      <c r="D44" s="133"/>
      <c r="E44" s="133"/>
      <c r="F44" s="133"/>
      <c r="G44" s="133"/>
      <c r="H44" s="133"/>
      <c r="I44" s="133"/>
      <c r="J44" s="133"/>
      <c r="K44" s="133"/>
      <c r="L44" s="133"/>
      <c r="M44" s="133"/>
      <c r="N44" s="134"/>
      <c r="O44" s="58">
        <f>O42</f>
        <v>0</v>
      </c>
      <c r="P44" s="209"/>
      <c r="Q44" s="133"/>
      <c r="R44" s="134"/>
    </row>
    <row r="45" spans="1:18" ht="76.5" customHeight="1" x14ac:dyDescent="0.25">
      <c r="A45" s="220" t="s">
        <v>135</v>
      </c>
      <c r="B45" s="257">
        <v>0.15</v>
      </c>
      <c r="C45" s="159" t="s">
        <v>136</v>
      </c>
      <c r="D45" s="159" t="s">
        <v>137</v>
      </c>
      <c r="E45" s="18" t="s">
        <v>30</v>
      </c>
      <c r="F45" s="43">
        <v>166</v>
      </c>
      <c r="G45" s="159" t="s">
        <v>138</v>
      </c>
      <c r="H45" s="23" t="s">
        <v>139</v>
      </c>
      <c r="I45" s="27">
        <v>0.6</v>
      </c>
      <c r="J45" s="128" t="s">
        <v>140</v>
      </c>
      <c r="K45" s="126" t="s">
        <v>141</v>
      </c>
      <c r="L45" s="52" t="s">
        <v>142</v>
      </c>
      <c r="M45" s="128" t="s">
        <v>143</v>
      </c>
      <c r="N45" s="21"/>
      <c r="O45" s="55"/>
      <c r="P45" s="39"/>
      <c r="Q45" s="39"/>
      <c r="R45" s="37"/>
    </row>
    <row r="46" spans="1:18" ht="120.75" customHeight="1" x14ac:dyDescent="0.25">
      <c r="A46" s="127"/>
      <c r="B46" s="130"/>
      <c r="C46" s="127"/>
      <c r="D46" s="127"/>
      <c r="E46" s="18" t="s">
        <v>43</v>
      </c>
      <c r="F46" s="43">
        <v>82</v>
      </c>
      <c r="G46" s="127"/>
      <c r="H46" s="23" t="s">
        <v>139</v>
      </c>
      <c r="I46" s="27">
        <v>0.4</v>
      </c>
      <c r="J46" s="127"/>
      <c r="K46" s="127"/>
      <c r="L46" s="52" t="s">
        <v>144</v>
      </c>
      <c r="M46" s="127"/>
      <c r="N46" s="21"/>
      <c r="O46" s="55"/>
      <c r="P46" s="53"/>
      <c r="Q46" s="53"/>
      <c r="R46" s="53"/>
    </row>
    <row r="47" spans="1:18" ht="38.25" customHeight="1" x14ac:dyDescent="0.25">
      <c r="A47" s="204"/>
      <c r="B47" s="133"/>
      <c r="C47" s="133"/>
      <c r="D47" s="133"/>
      <c r="E47" s="133"/>
      <c r="F47" s="133"/>
      <c r="G47" s="133"/>
      <c r="H47" s="134"/>
      <c r="I47" s="45">
        <f>SUM(I45:I46)</f>
        <v>1</v>
      </c>
      <c r="J47" s="218" t="s">
        <v>145</v>
      </c>
      <c r="K47" s="133"/>
      <c r="L47" s="134"/>
      <c r="M47" s="32">
        <v>0.15</v>
      </c>
      <c r="N47" s="33"/>
      <c r="O47" s="57">
        <f>((I45*O45)+(I46*O46))*M47</f>
        <v>0</v>
      </c>
      <c r="P47" s="209"/>
      <c r="Q47" s="133"/>
      <c r="R47" s="134"/>
    </row>
    <row r="48" spans="1:18" ht="26.25" customHeight="1" x14ac:dyDescent="0.25">
      <c r="A48" s="205" t="s">
        <v>146</v>
      </c>
      <c r="B48" s="133"/>
      <c r="C48" s="133"/>
      <c r="D48" s="133"/>
      <c r="E48" s="133"/>
      <c r="F48" s="134"/>
      <c r="G48" s="46" t="e">
        <f>AVERAGE(O45)</f>
        <v>#DIV/0!</v>
      </c>
      <c r="H48" s="205" t="s">
        <v>147</v>
      </c>
      <c r="I48" s="133"/>
      <c r="J48" s="133"/>
      <c r="K48" s="133"/>
      <c r="L48" s="207"/>
      <c r="M48" s="46" t="e">
        <f>AVERAGE(O46)</f>
        <v>#DIV/0!</v>
      </c>
      <c r="N48" s="208"/>
      <c r="O48" s="133"/>
      <c r="P48" s="133"/>
      <c r="Q48" s="133"/>
      <c r="R48" s="134"/>
    </row>
    <row r="49" spans="1:18" ht="37.5" customHeight="1" x14ac:dyDescent="0.25">
      <c r="A49" s="206" t="s">
        <v>148</v>
      </c>
      <c r="B49" s="133"/>
      <c r="C49" s="133"/>
      <c r="D49" s="133"/>
      <c r="E49" s="133"/>
      <c r="F49" s="133"/>
      <c r="G49" s="133"/>
      <c r="H49" s="133"/>
      <c r="I49" s="133"/>
      <c r="J49" s="133"/>
      <c r="K49" s="133"/>
      <c r="L49" s="133"/>
      <c r="M49" s="133"/>
      <c r="N49" s="134"/>
      <c r="O49" s="58">
        <f>O47</f>
        <v>0</v>
      </c>
      <c r="P49" s="209"/>
      <c r="Q49" s="133"/>
      <c r="R49" s="134"/>
    </row>
    <row r="50" spans="1:18" ht="15.75" customHeight="1" x14ac:dyDescent="0.25">
      <c r="A50" s="231"/>
      <c r="B50" s="184"/>
      <c r="C50" s="184"/>
      <c r="D50" s="184"/>
      <c r="E50" s="184"/>
      <c r="F50" s="184"/>
      <c r="G50" s="184"/>
      <c r="H50" s="184"/>
      <c r="I50" s="184"/>
      <c r="J50" s="136"/>
      <c r="K50" s="233" t="s">
        <v>149</v>
      </c>
      <c r="L50" s="184"/>
      <c r="M50" s="184"/>
      <c r="N50" s="136"/>
      <c r="O50" s="259">
        <f>O35+O42+O49</f>
        <v>0</v>
      </c>
      <c r="P50" s="235"/>
      <c r="Q50" s="184"/>
      <c r="R50" s="136"/>
    </row>
    <row r="51" spans="1:18" ht="15.75" customHeight="1" x14ac:dyDescent="0.25">
      <c r="A51" s="232"/>
      <c r="B51" s="140"/>
      <c r="C51" s="140"/>
      <c r="D51" s="140"/>
      <c r="E51" s="140"/>
      <c r="F51" s="140"/>
      <c r="G51" s="140"/>
      <c r="H51" s="140"/>
      <c r="I51" s="140"/>
      <c r="J51" s="138"/>
      <c r="K51" s="223"/>
      <c r="L51" s="140"/>
      <c r="M51" s="140"/>
      <c r="N51" s="138"/>
      <c r="O51" s="127"/>
      <c r="P51" s="223"/>
      <c r="Q51" s="140"/>
      <c r="R51" s="138"/>
    </row>
    <row r="52" spans="1:18" ht="15.75" customHeight="1" x14ac:dyDescent="0.25"/>
    <row r="53" spans="1:18" ht="15.75" customHeight="1" x14ac:dyDescent="0.25"/>
    <row r="54" spans="1:18" ht="15.75" customHeight="1" x14ac:dyDescent="0.25">
      <c r="G54" s="54" t="s">
        <v>150</v>
      </c>
    </row>
    <row r="55" spans="1:18" ht="15.75" customHeight="1" x14ac:dyDescent="0.25">
      <c r="G55" s="54" t="s">
        <v>199</v>
      </c>
    </row>
    <row r="56" spans="1:18" ht="15.75" customHeight="1" x14ac:dyDescent="0.25"/>
    <row r="57" spans="1:18" ht="15.75" customHeight="1" x14ac:dyDescent="0.25"/>
    <row r="58" spans="1:18" ht="15.75" customHeight="1" x14ac:dyDescent="0.25"/>
    <row r="59" spans="1:18" ht="15.75" customHeight="1" x14ac:dyDescent="0.25"/>
    <row r="60" spans="1:18" ht="15.75" customHeight="1" x14ac:dyDescent="0.25"/>
    <row r="61" spans="1:18" ht="15.75" customHeight="1" x14ac:dyDescent="0.25"/>
    <row r="62" spans="1:18" ht="15.75" customHeight="1" x14ac:dyDescent="0.25"/>
    <row r="63" spans="1:18" ht="15.75" customHeight="1" x14ac:dyDescent="0.25"/>
    <row r="64" spans="1:18"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54">
    <mergeCell ref="A50:J51"/>
    <mergeCell ref="K50:N51"/>
    <mergeCell ref="O50:O51"/>
    <mergeCell ref="P50:R51"/>
    <mergeCell ref="P42:R42"/>
    <mergeCell ref="N43:R43"/>
    <mergeCell ref="P44:R44"/>
    <mergeCell ref="M45:M46"/>
    <mergeCell ref="P47:R47"/>
    <mergeCell ref="N48:R48"/>
    <mergeCell ref="P49:R49"/>
    <mergeCell ref="N40:N41"/>
    <mergeCell ref="P40:P41"/>
    <mergeCell ref="R40:R41"/>
    <mergeCell ref="A49:N49"/>
    <mergeCell ref="H48:L48"/>
    <mergeCell ref="A48:F48"/>
    <mergeCell ref="A47:H47"/>
    <mergeCell ref="G45:G46"/>
    <mergeCell ref="J45:J46"/>
    <mergeCell ref="K45:K46"/>
    <mergeCell ref="J47:L47"/>
    <mergeCell ref="A42:H42"/>
    <mergeCell ref="J42:L42"/>
    <mergeCell ref="A43:F43"/>
    <mergeCell ref="H43:L43"/>
    <mergeCell ref="A44:N44"/>
    <mergeCell ref="A45:A46"/>
    <mergeCell ref="B45:B46"/>
    <mergeCell ref="C45:C46"/>
    <mergeCell ref="D45:D46"/>
    <mergeCell ref="K38:K39"/>
    <mergeCell ref="L38:L39"/>
    <mergeCell ref="M38:M39"/>
    <mergeCell ref="A36:A41"/>
    <mergeCell ref="B36:B41"/>
    <mergeCell ref="C36:C39"/>
    <mergeCell ref="H36:H37"/>
    <mergeCell ref="K36:K37"/>
    <mergeCell ref="D38:D39"/>
    <mergeCell ref="H38:H39"/>
    <mergeCell ref="G36:G37"/>
    <mergeCell ref="G38:G39"/>
    <mergeCell ref="J36:J37"/>
    <mergeCell ref="J38:J39"/>
    <mergeCell ref="K40:K41"/>
    <mergeCell ref="C40:C41"/>
    <mergeCell ref="D40:D41"/>
    <mergeCell ref="G40:G41"/>
    <mergeCell ref="J40:J41"/>
    <mergeCell ref="L40:L41"/>
    <mergeCell ref="M40:M41"/>
    <mergeCell ref="G31:G32"/>
    <mergeCell ref="A33:H33"/>
    <mergeCell ref="A34:F34"/>
    <mergeCell ref="A35:N35"/>
    <mergeCell ref="D19:D20"/>
    <mergeCell ref="D31:D32"/>
    <mergeCell ref="D36:D37"/>
    <mergeCell ref="L36:L37"/>
    <mergeCell ref="M36:M37"/>
    <mergeCell ref="H34:L34"/>
    <mergeCell ref="N34:R34"/>
    <mergeCell ref="P35:R35"/>
    <mergeCell ref="J28:J30"/>
    <mergeCell ref="K28:K30"/>
    <mergeCell ref="L28:L30"/>
    <mergeCell ref="M28:M30"/>
    <mergeCell ref="J31:J32"/>
    <mergeCell ref="K31:K32"/>
    <mergeCell ref="M31:M32"/>
    <mergeCell ref="J22:J26"/>
    <mergeCell ref="K22:K26"/>
    <mergeCell ref="L22:L26"/>
    <mergeCell ref="M22:M26"/>
    <mergeCell ref="N22:N25"/>
    <mergeCell ref="G13:G14"/>
    <mergeCell ref="C8:C14"/>
    <mergeCell ref="C28:C32"/>
    <mergeCell ref="A8:A32"/>
    <mergeCell ref="B8:B32"/>
    <mergeCell ref="D8:D12"/>
    <mergeCell ref="E8:E11"/>
    <mergeCell ref="F8:F11"/>
    <mergeCell ref="F22:F25"/>
    <mergeCell ref="F28:F29"/>
    <mergeCell ref="D13:D14"/>
    <mergeCell ref="D16:D18"/>
    <mergeCell ref="E16:E17"/>
    <mergeCell ref="F16:F17"/>
    <mergeCell ref="G16:G18"/>
    <mergeCell ref="G19:G20"/>
    <mergeCell ref="C16:C20"/>
    <mergeCell ref="C22:C26"/>
    <mergeCell ref="D22:D26"/>
    <mergeCell ref="E22:E25"/>
    <mergeCell ref="G22:G26"/>
    <mergeCell ref="D28:D30"/>
    <mergeCell ref="E28:E29"/>
    <mergeCell ref="G28:G30"/>
    <mergeCell ref="A6:A7"/>
    <mergeCell ref="B6:B7"/>
    <mergeCell ref="C6:C7"/>
    <mergeCell ref="D6:F6"/>
    <mergeCell ref="G6:G7"/>
    <mergeCell ref="H6:H7"/>
    <mergeCell ref="I6:I7"/>
    <mergeCell ref="K6:K7"/>
    <mergeCell ref="K8:K12"/>
    <mergeCell ref="G8:G12"/>
    <mergeCell ref="J6:J7"/>
    <mergeCell ref="N4:R4"/>
    <mergeCell ref="N5:R5"/>
    <mergeCell ref="A1:B4"/>
    <mergeCell ref="C1:R1"/>
    <mergeCell ref="C2:R2"/>
    <mergeCell ref="C3:R3"/>
    <mergeCell ref="C4:G4"/>
    <mergeCell ref="H4:K4"/>
    <mergeCell ref="A5:J5"/>
    <mergeCell ref="J27:L27"/>
    <mergeCell ref="P27:R27"/>
    <mergeCell ref="L31:L32"/>
    <mergeCell ref="J33:L33"/>
    <mergeCell ref="P33:R33"/>
    <mergeCell ref="J21:L21"/>
    <mergeCell ref="P21:R21"/>
    <mergeCell ref="M6:M7"/>
    <mergeCell ref="M8:M12"/>
    <mergeCell ref="J16:J18"/>
    <mergeCell ref="K16:K18"/>
    <mergeCell ref="L16:L18"/>
    <mergeCell ref="M16:M18"/>
    <mergeCell ref="N16:N17"/>
    <mergeCell ref="Q6:Q7"/>
    <mergeCell ref="R6:R7"/>
    <mergeCell ref="P15:R15"/>
    <mergeCell ref="J13:J14"/>
    <mergeCell ref="K13:K14"/>
    <mergeCell ref="J15:L15"/>
    <mergeCell ref="L8:L9"/>
    <mergeCell ref="L11:L12"/>
    <mergeCell ref="L13:L14"/>
    <mergeCell ref="M13:M14"/>
    <mergeCell ref="L6:L7"/>
    <mergeCell ref="N6:N7"/>
    <mergeCell ref="O6:O7"/>
    <mergeCell ref="P6:P7"/>
    <mergeCell ref="J8:J10"/>
    <mergeCell ref="N8:N11"/>
    <mergeCell ref="J19:J20"/>
    <mergeCell ref="K19:K20"/>
    <mergeCell ref="L19:L20"/>
    <mergeCell ref="M19:M20"/>
  </mergeCells>
  <dataValidations count="1">
    <dataValidation type="list" allowBlank="1" showInputMessage="1" showErrorMessage="1" prompt=" - " sqref="L5" xr:uid="{00000000-0002-0000-0100-000000000000}">
      <formula1>$M$4:$M$5</formula1>
    </dataValidation>
  </dataValidations>
  <pageMargins left="0.7" right="0.7" top="0.75" bottom="0.75" header="0" footer="0"/>
  <pageSetup orientation="landscape"/>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1000"/>
  <sheetViews>
    <sheetView showGridLines="0" topLeftCell="A19" workbookViewId="0">
      <selection activeCell="F29" sqref="F29"/>
    </sheetView>
  </sheetViews>
  <sheetFormatPr baseColWidth="10" defaultColWidth="14.42578125" defaultRowHeight="15" customHeight="1" x14ac:dyDescent="0.25"/>
  <cols>
    <col min="1" max="1" width="10" customWidth="1"/>
    <col min="2" max="2" width="49.140625" customWidth="1"/>
    <col min="3" max="3" width="15.7109375" customWidth="1"/>
    <col min="4" max="4" width="13.85546875" customWidth="1"/>
    <col min="5" max="5" width="14.85546875" customWidth="1"/>
    <col min="6" max="6" width="16.140625" customWidth="1"/>
    <col min="7" max="26" width="10" customWidth="1"/>
  </cols>
  <sheetData>
    <row r="1" spans="2:6" x14ac:dyDescent="0.25">
      <c r="C1" s="60"/>
    </row>
    <row r="2" spans="2:6" x14ac:dyDescent="0.25">
      <c r="C2" s="60"/>
    </row>
    <row r="3" spans="2:6" ht="27" customHeight="1" x14ac:dyDescent="0.25">
      <c r="B3" s="61" t="s">
        <v>160</v>
      </c>
      <c r="C3" s="62" t="s">
        <v>161</v>
      </c>
      <c r="D3" s="63" t="s">
        <v>162</v>
      </c>
      <c r="E3" s="63" t="s">
        <v>163</v>
      </c>
      <c r="F3" s="63" t="s">
        <v>164</v>
      </c>
    </row>
    <row r="4" spans="2:6" x14ac:dyDescent="0.25">
      <c r="B4" s="64" t="s">
        <v>27</v>
      </c>
      <c r="C4" s="65">
        <f>'PAM  CORTE 1'!B8</f>
        <v>0.55000000000000004</v>
      </c>
      <c r="D4" s="66" t="e">
        <f>'PAM  CORTE 1'!O37</f>
        <v>#DIV/0!</v>
      </c>
      <c r="E4" s="66">
        <f>'PAM  CORTE 1'!P37</f>
        <v>0</v>
      </c>
      <c r="F4" s="66" t="e">
        <f t="shared" ref="F4:F7" si="0">(D4+E4)/2</f>
        <v>#DIV/0!</v>
      </c>
    </row>
    <row r="5" spans="2:6" x14ac:dyDescent="0.25">
      <c r="B5" s="64" t="s">
        <v>107</v>
      </c>
      <c r="C5" s="65">
        <f>'PAM  CORTE 1'!B38</f>
        <v>0.3</v>
      </c>
      <c r="D5" s="66">
        <f>'PAM  CORTE 1'!O38</f>
        <v>0</v>
      </c>
      <c r="E5" s="66">
        <f>'PAM  CORTE 1'!P38</f>
        <v>0</v>
      </c>
      <c r="F5" s="66">
        <f t="shared" si="0"/>
        <v>0</v>
      </c>
    </row>
    <row r="6" spans="2:6" x14ac:dyDescent="0.25">
      <c r="B6" s="64" t="s">
        <v>135</v>
      </c>
      <c r="C6" s="65">
        <f>'PAM  CORTE 1'!B47</f>
        <v>0.15</v>
      </c>
      <c r="D6" s="66">
        <f>'PAM  CORTE 1'!O39</f>
        <v>0</v>
      </c>
      <c r="E6" s="66">
        <f>'PAM  CORTE 1'!P39</f>
        <v>0</v>
      </c>
      <c r="F6" s="66">
        <f t="shared" si="0"/>
        <v>0</v>
      </c>
    </row>
    <row r="7" spans="2:6" x14ac:dyDescent="0.25">
      <c r="B7" s="67" t="s">
        <v>149</v>
      </c>
      <c r="C7" s="68">
        <v>1</v>
      </c>
      <c r="D7" s="66">
        <f>'PAM  CORTE 1'!O40</f>
        <v>0</v>
      </c>
      <c r="E7" s="66">
        <f>'PAM  CORTE 1'!P40</f>
        <v>0</v>
      </c>
      <c r="F7" s="66">
        <f t="shared" si="0"/>
        <v>0</v>
      </c>
    </row>
    <row r="8" spans="2:6" x14ac:dyDescent="0.25">
      <c r="C8" s="60"/>
    </row>
    <row r="9" spans="2:6" x14ac:dyDescent="0.25">
      <c r="C9" s="60"/>
    </row>
    <row r="10" spans="2:6" x14ac:dyDescent="0.25">
      <c r="C10" s="60"/>
    </row>
    <row r="11" spans="2:6" x14ac:dyDescent="0.25">
      <c r="C11" s="60"/>
    </row>
    <row r="12" spans="2:6" x14ac:dyDescent="0.25">
      <c r="C12" s="60"/>
    </row>
    <row r="13" spans="2:6" x14ac:dyDescent="0.25">
      <c r="C13" s="60"/>
    </row>
    <row r="14" spans="2:6" x14ac:dyDescent="0.25">
      <c r="C14" s="60"/>
    </row>
    <row r="15" spans="2:6" x14ac:dyDescent="0.25">
      <c r="C15" s="60"/>
    </row>
    <row r="16" spans="2:6" x14ac:dyDescent="0.25">
      <c r="C16" s="60"/>
    </row>
    <row r="17" spans="2:8" x14ac:dyDescent="0.25">
      <c r="C17" s="60"/>
    </row>
    <row r="18" spans="2:8" x14ac:dyDescent="0.25">
      <c r="C18" s="60"/>
    </row>
    <row r="19" spans="2:8" x14ac:dyDescent="0.25">
      <c r="C19" s="60"/>
    </row>
    <row r="20" spans="2:8" ht="36" customHeight="1" x14ac:dyDescent="0.25">
      <c r="B20" s="260" t="s">
        <v>165</v>
      </c>
      <c r="C20" s="133"/>
      <c r="D20" s="134"/>
      <c r="E20" s="62" t="s">
        <v>161</v>
      </c>
      <c r="F20" s="63" t="s">
        <v>162</v>
      </c>
      <c r="G20" s="63" t="s">
        <v>163</v>
      </c>
      <c r="H20" s="63" t="s">
        <v>164</v>
      </c>
    </row>
    <row r="21" spans="2:8" ht="15.75" customHeight="1" x14ac:dyDescent="0.25">
      <c r="B21" s="261" t="s">
        <v>53</v>
      </c>
      <c r="C21" s="133"/>
      <c r="D21" s="134"/>
      <c r="E21" s="65">
        <f>'PAM  CORTE 1'!M15</f>
        <v>0.15</v>
      </c>
      <c r="F21" s="66" t="e">
        <f>'PAM  CORTE 1'!O15</f>
        <v>#DIV/0!</v>
      </c>
      <c r="G21" s="66">
        <f>'PAM  CORTE 1'!P15</f>
        <v>0</v>
      </c>
      <c r="H21" s="66" t="e">
        <f t="shared" ref="H21:H24" si="1">(F21+G21)/2</f>
        <v>#DIV/0!</v>
      </c>
    </row>
    <row r="22" spans="2:8" ht="24.75" customHeight="1" x14ac:dyDescent="0.25">
      <c r="B22" s="261" t="s">
        <v>72</v>
      </c>
      <c r="C22" s="133"/>
      <c r="D22" s="134"/>
      <c r="E22" s="65">
        <f>'PAM  CORTE 1'!M21</f>
        <v>0.05</v>
      </c>
      <c r="F22" s="66">
        <f>'PAM  CORTE 1'!O16</f>
        <v>0</v>
      </c>
      <c r="G22" s="66">
        <f>'PAM  CORTE 1'!P16</f>
        <v>0</v>
      </c>
      <c r="H22" s="65">
        <f t="shared" si="1"/>
        <v>0</v>
      </c>
    </row>
    <row r="23" spans="2:8" ht="27" customHeight="1" x14ac:dyDescent="0.25">
      <c r="B23" s="261" t="s">
        <v>84</v>
      </c>
      <c r="C23" s="133"/>
      <c r="D23" s="134"/>
      <c r="E23" s="65">
        <f>'PAM  CORTE 1'!M25</f>
        <v>0.25</v>
      </c>
      <c r="F23" s="66">
        <f>'PAM  CORTE 1'!O17</f>
        <v>0</v>
      </c>
      <c r="G23" s="66">
        <f>'PAM  CORTE 1'!P17</f>
        <v>0</v>
      </c>
      <c r="H23" s="65">
        <f t="shared" si="1"/>
        <v>0</v>
      </c>
    </row>
    <row r="24" spans="2:8" ht="23.25" customHeight="1" x14ac:dyDescent="0.25">
      <c r="B24" s="261" t="s">
        <v>103</v>
      </c>
      <c r="C24" s="133"/>
      <c r="D24" s="134"/>
      <c r="E24" s="68">
        <f>'PAM  CORTE 1'!M35</f>
        <v>0.1</v>
      </c>
      <c r="F24" s="66">
        <f>'PAM  CORTE 1'!O18</f>
        <v>0</v>
      </c>
      <c r="G24" s="66">
        <f>'PAM  CORTE 1'!P18</f>
        <v>0</v>
      </c>
      <c r="H24" s="65">
        <f t="shared" si="1"/>
        <v>0</v>
      </c>
    </row>
    <row r="25" spans="2:8" ht="15.75" customHeight="1" x14ac:dyDescent="0.25">
      <c r="C25" s="60"/>
    </row>
    <row r="26" spans="2:8" ht="15.75" customHeight="1" x14ac:dyDescent="0.25">
      <c r="C26" s="60"/>
    </row>
    <row r="27" spans="2:8" ht="15.75" customHeight="1" x14ac:dyDescent="0.25">
      <c r="C27" s="60"/>
    </row>
    <row r="28" spans="2:8" ht="15.75" customHeight="1" x14ac:dyDescent="0.25">
      <c r="C28" s="60"/>
    </row>
    <row r="29" spans="2:8" ht="15.75" customHeight="1" x14ac:dyDescent="0.25">
      <c r="C29" s="60"/>
    </row>
    <row r="30" spans="2:8" ht="15.75" customHeight="1" x14ac:dyDescent="0.25">
      <c r="C30" s="60"/>
    </row>
    <row r="31" spans="2:8" ht="15.75" customHeight="1" x14ac:dyDescent="0.25">
      <c r="C31" s="60"/>
    </row>
    <row r="32" spans="2:8" ht="15.75" customHeight="1" x14ac:dyDescent="0.25">
      <c r="C32" s="60"/>
    </row>
    <row r="33" spans="2:15" ht="15.75" customHeight="1" x14ac:dyDescent="0.25">
      <c r="C33" s="60"/>
    </row>
    <row r="34" spans="2:15" ht="15.75" customHeight="1" x14ac:dyDescent="0.25">
      <c r="C34" s="60"/>
    </row>
    <row r="35" spans="2:15" ht="36" customHeight="1" x14ac:dyDescent="0.25">
      <c r="B35" s="260" t="s">
        <v>166</v>
      </c>
      <c r="C35" s="133"/>
      <c r="D35" s="62" t="s">
        <v>161</v>
      </c>
      <c r="E35" s="63" t="s">
        <v>162</v>
      </c>
      <c r="F35" s="63" t="s">
        <v>163</v>
      </c>
      <c r="G35" s="63" t="s">
        <v>164</v>
      </c>
    </row>
    <row r="36" spans="2:15" ht="20.25" customHeight="1" x14ac:dyDescent="0.25">
      <c r="B36" s="261" t="s">
        <v>167</v>
      </c>
      <c r="C36" s="207"/>
      <c r="D36" s="65">
        <f>'PAM  CORTE 1'!M44</f>
        <v>0.3</v>
      </c>
      <c r="E36" s="66" t="e">
        <f>'PAM  CORTE 1'!O44</f>
        <v>#DIV/0!</v>
      </c>
      <c r="F36" s="66">
        <f>'PAM  CORTE 1'!P44</f>
        <v>0</v>
      </c>
      <c r="G36" s="66" t="e">
        <f>(E36+F36)/2</f>
        <v>#DIV/0!</v>
      </c>
    </row>
    <row r="37" spans="2:15" ht="15.75" customHeight="1" x14ac:dyDescent="0.25">
      <c r="C37" s="60"/>
    </row>
    <row r="38" spans="2:15" ht="15.75" customHeight="1" x14ac:dyDescent="0.25">
      <c r="C38" s="60"/>
    </row>
    <row r="39" spans="2:15" ht="15.75" customHeight="1" x14ac:dyDescent="0.25">
      <c r="C39" s="60"/>
    </row>
    <row r="40" spans="2:15" ht="15.75" customHeight="1" x14ac:dyDescent="0.25">
      <c r="C40" s="60"/>
    </row>
    <row r="41" spans="2:15" ht="15.75" customHeight="1" x14ac:dyDescent="0.25">
      <c r="C41" s="60"/>
    </row>
    <row r="42" spans="2:15" ht="15.75" customHeight="1" x14ac:dyDescent="0.25">
      <c r="C42" s="60"/>
    </row>
    <row r="43" spans="2:15" ht="15.75" customHeight="1" x14ac:dyDescent="0.25">
      <c r="C43" s="60"/>
    </row>
    <row r="44" spans="2:15" ht="15.75" customHeight="1" x14ac:dyDescent="0.25">
      <c r="C44" s="60"/>
    </row>
    <row r="45" spans="2:15" ht="15.75" customHeight="1" x14ac:dyDescent="0.25">
      <c r="C45" s="60"/>
    </row>
    <row r="46" spans="2:15" ht="15.75" customHeight="1" x14ac:dyDescent="0.25">
      <c r="C46" s="60"/>
      <c r="O46" s="69"/>
    </row>
    <row r="47" spans="2:15" ht="15.75" customHeight="1" x14ac:dyDescent="0.25">
      <c r="C47" s="60"/>
    </row>
    <row r="48" spans="2:15" ht="36" customHeight="1" x14ac:dyDescent="0.25">
      <c r="B48" s="260" t="s">
        <v>168</v>
      </c>
      <c r="C48" s="133"/>
      <c r="D48" s="62" t="s">
        <v>161</v>
      </c>
      <c r="E48" s="63" t="s">
        <v>162</v>
      </c>
      <c r="F48" s="63" t="s">
        <v>163</v>
      </c>
      <c r="G48" s="63" t="s">
        <v>164</v>
      </c>
    </row>
    <row r="49" spans="2:7" ht="15.75" customHeight="1" x14ac:dyDescent="0.25">
      <c r="B49" s="261" t="s">
        <v>167</v>
      </c>
      <c r="C49" s="207"/>
      <c r="D49" s="65">
        <f>'PAM  CORTE 1'!M49</f>
        <v>0.15</v>
      </c>
      <c r="E49" s="66" t="e">
        <f>'PAM  CORTE 1'!O49</f>
        <v>#DIV/0!</v>
      </c>
      <c r="F49" s="66">
        <f>'PAM  CORTE 1'!P49</f>
        <v>0</v>
      </c>
      <c r="G49" s="66" t="e">
        <f>(E49+F49)/2</f>
        <v>#DIV/0!</v>
      </c>
    </row>
    <row r="50" spans="2:7" ht="15.75" customHeight="1" x14ac:dyDescent="0.25">
      <c r="C50" s="60"/>
    </row>
    <row r="51" spans="2:7" ht="15.75" customHeight="1" x14ac:dyDescent="0.25">
      <c r="C51" s="60"/>
    </row>
    <row r="52" spans="2:7" ht="15.75" customHeight="1" x14ac:dyDescent="0.25">
      <c r="C52" s="60"/>
    </row>
    <row r="53" spans="2:7" ht="15.75" customHeight="1" x14ac:dyDescent="0.25">
      <c r="C53" s="60"/>
    </row>
    <row r="54" spans="2:7" ht="15.75" customHeight="1" x14ac:dyDescent="0.25">
      <c r="C54" s="60"/>
    </row>
    <row r="55" spans="2:7" ht="15.75" customHeight="1" x14ac:dyDescent="0.25">
      <c r="C55" s="60"/>
    </row>
    <row r="56" spans="2:7" ht="15.75" customHeight="1" x14ac:dyDescent="0.25">
      <c r="C56" s="60"/>
    </row>
    <row r="57" spans="2:7" ht="15.75" customHeight="1" x14ac:dyDescent="0.25">
      <c r="C57" s="60"/>
    </row>
    <row r="58" spans="2:7" ht="15.75" customHeight="1" x14ac:dyDescent="0.25">
      <c r="C58" s="60"/>
    </row>
    <row r="59" spans="2:7" ht="15.75" customHeight="1" x14ac:dyDescent="0.25">
      <c r="C59" s="60"/>
    </row>
    <row r="60" spans="2:7" ht="15.75" customHeight="1" x14ac:dyDescent="0.25">
      <c r="C60" s="60"/>
    </row>
    <row r="61" spans="2:7" ht="15.75" customHeight="1" x14ac:dyDescent="0.25">
      <c r="C61" s="60"/>
    </row>
    <row r="62" spans="2:7" ht="15.75" customHeight="1" x14ac:dyDescent="0.25">
      <c r="C62" s="60"/>
    </row>
    <row r="63" spans="2:7" ht="15.75" customHeight="1" x14ac:dyDescent="0.25">
      <c r="C63" s="60"/>
    </row>
    <row r="64" spans="2:7" ht="15.75" customHeight="1" x14ac:dyDescent="0.25">
      <c r="C64" s="60"/>
    </row>
    <row r="65" spans="3:3" ht="15.75" customHeight="1" x14ac:dyDescent="0.25">
      <c r="C65" s="60"/>
    </row>
    <row r="66" spans="3:3" ht="15.75" customHeight="1" x14ac:dyDescent="0.25">
      <c r="C66" s="60"/>
    </row>
    <row r="67" spans="3:3" ht="15.75" customHeight="1" x14ac:dyDescent="0.25">
      <c r="C67" s="60"/>
    </row>
    <row r="68" spans="3:3" ht="15.75" customHeight="1" x14ac:dyDescent="0.25">
      <c r="C68" s="60"/>
    </row>
    <row r="69" spans="3:3" ht="15.75" customHeight="1" x14ac:dyDescent="0.25">
      <c r="C69" s="60"/>
    </row>
    <row r="70" spans="3:3" ht="15.75" customHeight="1" x14ac:dyDescent="0.25">
      <c r="C70" s="60"/>
    </row>
    <row r="71" spans="3:3" ht="15.75" customHeight="1" x14ac:dyDescent="0.25">
      <c r="C71" s="60"/>
    </row>
    <row r="72" spans="3:3" ht="15.75" customHeight="1" x14ac:dyDescent="0.25">
      <c r="C72" s="60"/>
    </row>
    <row r="73" spans="3:3" ht="15.75" customHeight="1" x14ac:dyDescent="0.25">
      <c r="C73" s="60"/>
    </row>
    <row r="74" spans="3:3" ht="15.75" customHeight="1" x14ac:dyDescent="0.25">
      <c r="C74" s="60"/>
    </row>
    <row r="75" spans="3:3" ht="15.75" customHeight="1" x14ac:dyDescent="0.25">
      <c r="C75" s="60"/>
    </row>
    <row r="76" spans="3:3" ht="15.75" customHeight="1" x14ac:dyDescent="0.25">
      <c r="C76" s="60"/>
    </row>
    <row r="77" spans="3:3" ht="15.75" customHeight="1" x14ac:dyDescent="0.25">
      <c r="C77" s="60"/>
    </row>
    <row r="78" spans="3:3" ht="15.75" customHeight="1" x14ac:dyDescent="0.25">
      <c r="C78" s="60"/>
    </row>
    <row r="79" spans="3:3" ht="15.75" customHeight="1" x14ac:dyDescent="0.25">
      <c r="C79" s="60"/>
    </row>
    <row r="80" spans="3:3" ht="15.75" customHeight="1" x14ac:dyDescent="0.25">
      <c r="C80" s="60"/>
    </row>
    <row r="81" spans="3:3" ht="15.75" customHeight="1" x14ac:dyDescent="0.25">
      <c r="C81" s="60"/>
    </row>
    <row r="82" spans="3:3" ht="15.75" customHeight="1" x14ac:dyDescent="0.25">
      <c r="C82" s="60"/>
    </row>
    <row r="83" spans="3:3" ht="15.75" customHeight="1" x14ac:dyDescent="0.25">
      <c r="C83" s="60"/>
    </row>
    <row r="84" spans="3:3" ht="15.75" customHeight="1" x14ac:dyDescent="0.25">
      <c r="C84" s="60"/>
    </row>
    <row r="85" spans="3:3" ht="15.75" customHeight="1" x14ac:dyDescent="0.25">
      <c r="C85" s="60"/>
    </row>
    <row r="86" spans="3:3" ht="15.75" customHeight="1" x14ac:dyDescent="0.25">
      <c r="C86" s="60"/>
    </row>
    <row r="87" spans="3:3" ht="15.75" customHeight="1" x14ac:dyDescent="0.25">
      <c r="C87" s="60"/>
    </row>
    <row r="88" spans="3:3" ht="15.75" customHeight="1" x14ac:dyDescent="0.25">
      <c r="C88" s="60"/>
    </row>
    <row r="89" spans="3:3" ht="15.75" customHeight="1" x14ac:dyDescent="0.25">
      <c r="C89" s="60"/>
    </row>
    <row r="90" spans="3:3" ht="15.75" customHeight="1" x14ac:dyDescent="0.25">
      <c r="C90" s="60"/>
    </row>
    <row r="91" spans="3:3" ht="15.75" customHeight="1" x14ac:dyDescent="0.25">
      <c r="C91" s="60"/>
    </row>
    <row r="92" spans="3:3" ht="15.75" customHeight="1" x14ac:dyDescent="0.25">
      <c r="C92" s="60"/>
    </row>
    <row r="93" spans="3:3" ht="15.75" customHeight="1" x14ac:dyDescent="0.25">
      <c r="C93" s="60"/>
    </row>
    <row r="94" spans="3:3" ht="15.75" customHeight="1" x14ac:dyDescent="0.25">
      <c r="C94" s="60"/>
    </row>
    <row r="95" spans="3:3" ht="15.75" customHeight="1" x14ac:dyDescent="0.25">
      <c r="C95" s="60"/>
    </row>
    <row r="96" spans="3:3" ht="15.75" customHeight="1" x14ac:dyDescent="0.25">
      <c r="C96" s="60"/>
    </row>
    <row r="97" spans="3:3" ht="15.75" customHeight="1" x14ac:dyDescent="0.25">
      <c r="C97" s="60"/>
    </row>
    <row r="98" spans="3:3" ht="15.75" customHeight="1" x14ac:dyDescent="0.25">
      <c r="C98" s="60"/>
    </row>
    <row r="99" spans="3:3" ht="15.75" customHeight="1" x14ac:dyDescent="0.25">
      <c r="C99" s="60"/>
    </row>
    <row r="100" spans="3:3" ht="15.75" customHeight="1" x14ac:dyDescent="0.25">
      <c r="C100" s="60"/>
    </row>
    <row r="101" spans="3:3" ht="15.75" customHeight="1" x14ac:dyDescent="0.25">
      <c r="C101" s="60"/>
    </row>
    <row r="102" spans="3:3" ht="15.75" customHeight="1" x14ac:dyDescent="0.25">
      <c r="C102" s="60"/>
    </row>
    <row r="103" spans="3:3" ht="15.75" customHeight="1" x14ac:dyDescent="0.25">
      <c r="C103" s="60"/>
    </row>
    <row r="104" spans="3:3" ht="15.75" customHeight="1" x14ac:dyDescent="0.25">
      <c r="C104" s="60"/>
    </row>
    <row r="105" spans="3:3" ht="15.75" customHeight="1" x14ac:dyDescent="0.25">
      <c r="C105" s="60"/>
    </row>
    <row r="106" spans="3:3" ht="15.75" customHeight="1" x14ac:dyDescent="0.25">
      <c r="C106" s="60"/>
    </row>
    <row r="107" spans="3:3" ht="15.75" customHeight="1" x14ac:dyDescent="0.25">
      <c r="C107" s="60"/>
    </row>
    <row r="108" spans="3:3" ht="15.75" customHeight="1" x14ac:dyDescent="0.25">
      <c r="C108" s="60"/>
    </row>
    <row r="109" spans="3:3" ht="15.75" customHeight="1" x14ac:dyDescent="0.25">
      <c r="C109" s="60"/>
    </row>
    <row r="110" spans="3:3" ht="15.75" customHeight="1" x14ac:dyDescent="0.25">
      <c r="C110" s="60"/>
    </row>
    <row r="111" spans="3:3" ht="15.75" customHeight="1" x14ac:dyDescent="0.25">
      <c r="C111" s="60"/>
    </row>
    <row r="112" spans="3:3" ht="15.75" customHeight="1" x14ac:dyDescent="0.25">
      <c r="C112" s="60"/>
    </row>
    <row r="113" spans="3:3" ht="15.75" customHeight="1" x14ac:dyDescent="0.25">
      <c r="C113" s="60"/>
    </row>
    <row r="114" spans="3:3" ht="15.75" customHeight="1" x14ac:dyDescent="0.25">
      <c r="C114" s="60"/>
    </row>
    <row r="115" spans="3:3" ht="15.75" customHeight="1" x14ac:dyDescent="0.25">
      <c r="C115" s="60"/>
    </row>
    <row r="116" spans="3:3" ht="15.75" customHeight="1" x14ac:dyDescent="0.25">
      <c r="C116" s="60"/>
    </row>
    <row r="117" spans="3:3" ht="15.75" customHeight="1" x14ac:dyDescent="0.25">
      <c r="C117" s="60"/>
    </row>
    <row r="118" spans="3:3" ht="15.75" customHeight="1" x14ac:dyDescent="0.25">
      <c r="C118" s="60"/>
    </row>
    <row r="119" spans="3:3" ht="15.75" customHeight="1" x14ac:dyDescent="0.25">
      <c r="C119" s="60"/>
    </row>
    <row r="120" spans="3:3" ht="15.75" customHeight="1" x14ac:dyDescent="0.25">
      <c r="C120" s="60"/>
    </row>
    <row r="121" spans="3:3" ht="15.75" customHeight="1" x14ac:dyDescent="0.25">
      <c r="C121" s="60"/>
    </row>
    <row r="122" spans="3:3" ht="15.75" customHeight="1" x14ac:dyDescent="0.25">
      <c r="C122" s="60"/>
    </row>
    <row r="123" spans="3:3" ht="15.75" customHeight="1" x14ac:dyDescent="0.25">
      <c r="C123" s="60"/>
    </row>
    <row r="124" spans="3:3" ht="15.75" customHeight="1" x14ac:dyDescent="0.25">
      <c r="C124" s="60"/>
    </row>
    <row r="125" spans="3:3" ht="15.75" customHeight="1" x14ac:dyDescent="0.25">
      <c r="C125" s="60"/>
    </row>
    <row r="126" spans="3:3" ht="15.75" customHeight="1" x14ac:dyDescent="0.25">
      <c r="C126" s="60"/>
    </row>
    <row r="127" spans="3:3" ht="15.75" customHeight="1" x14ac:dyDescent="0.25">
      <c r="C127" s="60"/>
    </row>
    <row r="128" spans="3:3" ht="15.75" customHeight="1" x14ac:dyDescent="0.25">
      <c r="C128" s="60"/>
    </row>
    <row r="129" spans="3:3" ht="15.75" customHeight="1" x14ac:dyDescent="0.25">
      <c r="C129" s="60"/>
    </row>
    <row r="130" spans="3:3" ht="15.75" customHeight="1" x14ac:dyDescent="0.25">
      <c r="C130" s="60"/>
    </row>
    <row r="131" spans="3:3" ht="15.75" customHeight="1" x14ac:dyDescent="0.25">
      <c r="C131" s="60"/>
    </row>
    <row r="132" spans="3:3" ht="15.75" customHeight="1" x14ac:dyDescent="0.25">
      <c r="C132" s="60"/>
    </row>
    <row r="133" spans="3:3" ht="15.75" customHeight="1" x14ac:dyDescent="0.25">
      <c r="C133" s="60"/>
    </row>
    <row r="134" spans="3:3" ht="15.75" customHeight="1" x14ac:dyDescent="0.25">
      <c r="C134" s="60"/>
    </row>
    <row r="135" spans="3:3" ht="15.75" customHeight="1" x14ac:dyDescent="0.25">
      <c r="C135" s="60"/>
    </row>
    <row r="136" spans="3:3" ht="15.75" customHeight="1" x14ac:dyDescent="0.25">
      <c r="C136" s="60"/>
    </row>
    <row r="137" spans="3:3" ht="15.75" customHeight="1" x14ac:dyDescent="0.25">
      <c r="C137" s="60"/>
    </row>
    <row r="138" spans="3:3" ht="15.75" customHeight="1" x14ac:dyDescent="0.25">
      <c r="C138" s="60"/>
    </row>
    <row r="139" spans="3:3" ht="15.75" customHeight="1" x14ac:dyDescent="0.25">
      <c r="C139" s="60"/>
    </row>
    <row r="140" spans="3:3" ht="15.75" customHeight="1" x14ac:dyDescent="0.25">
      <c r="C140" s="60"/>
    </row>
    <row r="141" spans="3:3" ht="15.75" customHeight="1" x14ac:dyDescent="0.25">
      <c r="C141" s="60"/>
    </row>
    <row r="142" spans="3:3" ht="15.75" customHeight="1" x14ac:dyDescent="0.25">
      <c r="C142" s="60"/>
    </row>
    <row r="143" spans="3:3" ht="15.75" customHeight="1" x14ac:dyDescent="0.25">
      <c r="C143" s="60"/>
    </row>
    <row r="144" spans="3:3" ht="15.75" customHeight="1" x14ac:dyDescent="0.25">
      <c r="C144" s="60"/>
    </row>
    <row r="145" spans="3:3" ht="15.75" customHeight="1" x14ac:dyDescent="0.25">
      <c r="C145" s="60"/>
    </row>
    <row r="146" spans="3:3" ht="15.75" customHeight="1" x14ac:dyDescent="0.25">
      <c r="C146" s="60"/>
    </row>
    <row r="147" spans="3:3" ht="15.75" customHeight="1" x14ac:dyDescent="0.25">
      <c r="C147" s="60"/>
    </row>
    <row r="148" spans="3:3" ht="15.75" customHeight="1" x14ac:dyDescent="0.25">
      <c r="C148" s="60"/>
    </row>
    <row r="149" spans="3:3" ht="15.75" customHeight="1" x14ac:dyDescent="0.25">
      <c r="C149" s="60"/>
    </row>
    <row r="150" spans="3:3" ht="15.75" customHeight="1" x14ac:dyDescent="0.25">
      <c r="C150" s="60"/>
    </row>
    <row r="151" spans="3:3" ht="15.75" customHeight="1" x14ac:dyDescent="0.25">
      <c r="C151" s="60"/>
    </row>
    <row r="152" spans="3:3" ht="15.75" customHeight="1" x14ac:dyDescent="0.25">
      <c r="C152" s="60"/>
    </row>
    <row r="153" spans="3:3" ht="15.75" customHeight="1" x14ac:dyDescent="0.25">
      <c r="C153" s="60"/>
    </row>
    <row r="154" spans="3:3" ht="15.75" customHeight="1" x14ac:dyDescent="0.25">
      <c r="C154" s="60"/>
    </row>
    <row r="155" spans="3:3" ht="15.75" customHeight="1" x14ac:dyDescent="0.25">
      <c r="C155" s="60"/>
    </row>
    <row r="156" spans="3:3" ht="15.75" customHeight="1" x14ac:dyDescent="0.25">
      <c r="C156" s="60"/>
    </row>
    <row r="157" spans="3:3" ht="15.75" customHeight="1" x14ac:dyDescent="0.25">
      <c r="C157" s="60"/>
    </row>
    <row r="158" spans="3:3" ht="15.75" customHeight="1" x14ac:dyDescent="0.25">
      <c r="C158" s="60"/>
    </row>
    <row r="159" spans="3:3" ht="15.75" customHeight="1" x14ac:dyDescent="0.25">
      <c r="C159" s="60"/>
    </row>
    <row r="160" spans="3:3" ht="15.75" customHeight="1" x14ac:dyDescent="0.25">
      <c r="C160" s="60"/>
    </row>
    <row r="161" spans="3:3" ht="15.75" customHeight="1" x14ac:dyDescent="0.25">
      <c r="C161" s="60"/>
    </row>
    <row r="162" spans="3:3" ht="15.75" customHeight="1" x14ac:dyDescent="0.25">
      <c r="C162" s="60"/>
    </row>
    <row r="163" spans="3:3" ht="15.75" customHeight="1" x14ac:dyDescent="0.25">
      <c r="C163" s="60"/>
    </row>
    <row r="164" spans="3:3" ht="15.75" customHeight="1" x14ac:dyDescent="0.25">
      <c r="C164" s="60"/>
    </row>
    <row r="165" spans="3:3" ht="15.75" customHeight="1" x14ac:dyDescent="0.25">
      <c r="C165" s="60"/>
    </row>
    <row r="166" spans="3:3" ht="15.75" customHeight="1" x14ac:dyDescent="0.25">
      <c r="C166" s="60"/>
    </row>
    <row r="167" spans="3:3" ht="15.75" customHeight="1" x14ac:dyDescent="0.25">
      <c r="C167" s="60"/>
    </row>
    <row r="168" spans="3:3" ht="15.75" customHeight="1" x14ac:dyDescent="0.25">
      <c r="C168" s="60"/>
    </row>
    <row r="169" spans="3:3" ht="15.75" customHeight="1" x14ac:dyDescent="0.25">
      <c r="C169" s="60"/>
    </row>
    <row r="170" spans="3:3" ht="15.75" customHeight="1" x14ac:dyDescent="0.25">
      <c r="C170" s="60"/>
    </row>
    <row r="171" spans="3:3" ht="15.75" customHeight="1" x14ac:dyDescent="0.25">
      <c r="C171" s="60"/>
    </row>
    <row r="172" spans="3:3" ht="15.75" customHeight="1" x14ac:dyDescent="0.25">
      <c r="C172" s="60"/>
    </row>
    <row r="173" spans="3:3" ht="15.75" customHeight="1" x14ac:dyDescent="0.25">
      <c r="C173" s="60"/>
    </row>
    <row r="174" spans="3:3" ht="15.75" customHeight="1" x14ac:dyDescent="0.25">
      <c r="C174" s="60"/>
    </row>
    <row r="175" spans="3:3" ht="15.75" customHeight="1" x14ac:dyDescent="0.25">
      <c r="C175" s="60"/>
    </row>
    <row r="176" spans="3:3" ht="15.75" customHeight="1" x14ac:dyDescent="0.25">
      <c r="C176" s="60"/>
    </row>
    <row r="177" spans="3:3" ht="15.75" customHeight="1" x14ac:dyDescent="0.25">
      <c r="C177" s="60"/>
    </row>
    <row r="178" spans="3:3" ht="15.75" customHeight="1" x14ac:dyDescent="0.25">
      <c r="C178" s="60"/>
    </row>
    <row r="179" spans="3:3" ht="15.75" customHeight="1" x14ac:dyDescent="0.25">
      <c r="C179" s="60"/>
    </row>
    <row r="180" spans="3:3" ht="15.75" customHeight="1" x14ac:dyDescent="0.25">
      <c r="C180" s="60"/>
    </row>
    <row r="181" spans="3:3" ht="15.75" customHeight="1" x14ac:dyDescent="0.25">
      <c r="C181" s="60"/>
    </row>
    <row r="182" spans="3:3" ht="15.75" customHeight="1" x14ac:dyDescent="0.25">
      <c r="C182" s="60"/>
    </row>
    <row r="183" spans="3:3" ht="15.75" customHeight="1" x14ac:dyDescent="0.25">
      <c r="C183" s="60"/>
    </row>
    <row r="184" spans="3:3" ht="15.75" customHeight="1" x14ac:dyDescent="0.25">
      <c r="C184" s="60"/>
    </row>
    <row r="185" spans="3:3" ht="15.75" customHeight="1" x14ac:dyDescent="0.25">
      <c r="C185" s="60"/>
    </row>
    <row r="186" spans="3:3" ht="15.75" customHeight="1" x14ac:dyDescent="0.25">
      <c r="C186" s="60"/>
    </row>
    <row r="187" spans="3:3" ht="15.75" customHeight="1" x14ac:dyDescent="0.25">
      <c r="C187" s="60"/>
    </row>
    <row r="188" spans="3:3" ht="15.75" customHeight="1" x14ac:dyDescent="0.25">
      <c r="C188" s="60"/>
    </row>
    <row r="189" spans="3:3" ht="15.75" customHeight="1" x14ac:dyDescent="0.25">
      <c r="C189" s="60"/>
    </row>
    <row r="190" spans="3:3" ht="15.75" customHeight="1" x14ac:dyDescent="0.25">
      <c r="C190" s="60"/>
    </row>
    <row r="191" spans="3:3" ht="15.75" customHeight="1" x14ac:dyDescent="0.25">
      <c r="C191" s="60"/>
    </row>
    <row r="192" spans="3:3" ht="15.75" customHeight="1" x14ac:dyDescent="0.25">
      <c r="C192" s="60"/>
    </row>
    <row r="193" spans="3:3" ht="15.75" customHeight="1" x14ac:dyDescent="0.25">
      <c r="C193" s="60"/>
    </row>
    <row r="194" spans="3:3" ht="15.75" customHeight="1" x14ac:dyDescent="0.25">
      <c r="C194" s="60"/>
    </row>
    <row r="195" spans="3:3" ht="15.75" customHeight="1" x14ac:dyDescent="0.25">
      <c r="C195" s="60"/>
    </row>
    <row r="196" spans="3:3" ht="15.75" customHeight="1" x14ac:dyDescent="0.25">
      <c r="C196" s="60"/>
    </row>
    <row r="197" spans="3:3" ht="15.75" customHeight="1" x14ac:dyDescent="0.25">
      <c r="C197" s="60"/>
    </row>
    <row r="198" spans="3:3" ht="15.75" customHeight="1" x14ac:dyDescent="0.25">
      <c r="C198" s="60"/>
    </row>
    <row r="199" spans="3:3" ht="15.75" customHeight="1" x14ac:dyDescent="0.25">
      <c r="C199" s="60"/>
    </row>
    <row r="200" spans="3:3" ht="15.75" customHeight="1" x14ac:dyDescent="0.25">
      <c r="C200" s="60"/>
    </row>
    <row r="201" spans="3:3" ht="15.75" customHeight="1" x14ac:dyDescent="0.25">
      <c r="C201" s="60"/>
    </row>
    <row r="202" spans="3:3" ht="15.75" customHeight="1" x14ac:dyDescent="0.25">
      <c r="C202" s="60"/>
    </row>
    <row r="203" spans="3:3" ht="15.75" customHeight="1" x14ac:dyDescent="0.25">
      <c r="C203" s="60"/>
    </row>
    <row r="204" spans="3:3" ht="15.75" customHeight="1" x14ac:dyDescent="0.25">
      <c r="C204" s="60"/>
    </row>
    <row r="205" spans="3:3" ht="15.75" customHeight="1" x14ac:dyDescent="0.25">
      <c r="C205" s="60"/>
    </row>
    <row r="206" spans="3:3" ht="15.75" customHeight="1" x14ac:dyDescent="0.25">
      <c r="C206" s="60"/>
    </row>
    <row r="207" spans="3:3" ht="15.75" customHeight="1" x14ac:dyDescent="0.25">
      <c r="C207" s="60"/>
    </row>
    <row r="208" spans="3:3" ht="15.75" customHeight="1" x14ac:dyDescent="0.25">
      <c r="C208" s="60"/>
    </row>
    <row r="209" spans="3:3" ht="15.75" customHeight="1" x14ac:dyDescent="0.25">
      <c r="C209" s="60"/>
    </row>
    <row r="210" spans="3:3" ht="15.75" customHeight="1" x14ac:dyDescent="0.25">
      <c r="C210" s="60"/>
    </row>
    <row r="211" spans="3:3" ht="15.75" customHeight="1" x14ac:dyDescent="0.25">
      <c r="C211" s="60"/>
    </row>
    <row r="212" spans="3:3" ht="15.75" customHeight="1" x14ac:dyDescent="0.25">
      <c r="C212" s="60"/>
    </row>
    <row r="213" spans="3:3" ht="15.75" customHeight="1" x14ac:dyDescent="0.25">
      <c r="C213" s="60"/>
    </row>
    <row r="214" spans="3:3" ht="15.75" customHeight="1" x14ac:dyDescent="0.25">
      <c r="C214" s="60"/>
    </row>
    <row r="215" spans="3:3" ht="15.75" customHeight="1" x14ac:dyDescent="0.25">
      <c r="C215" s="60"/>
    </row>
    <row r="216" spans="3:3" ht="15.75" customHeight="1" x14ac:dyDescent="0.25">
      <c r="C216" s="60"/>
    </row>
    <row r="217" spans="3:3" ht="15.75" customHeight="1" x14ac:dyDescent="0.25">
      <c r="C217" s="60"/>
    </row>
    <row r="218" spans="3:3" ht="15.75" customHeight="1" x14ac:dyDescent="0.25">
      <c r="C218" s="60"/>
    </row>
    <row r="219" spans="3:3" ht="15.75" customHeight="1" x14ac:dyDescent="0.25">
      <c r="C219" s="60"/>
    </row>
    <row r="220" spans="3:3" ht="15.75" customHeight="1" x14ac:dyDescent="0.25">
      <c r="C220" s="60"/>
    </row>
    <row r="221" spans="3:3" ht="15.75" customHeight="1" x14ac:dyDescent="0.25">
      <c r="C221" s="60"/>
    </row>
    <row r="222" spans="3:3" ht="15.75" customHeight="1" x14ac:dyDescent="0.25">
      <c r="C222" s="60"/>
    </row>
    <row r="223" spans="3:3" ht="15.75" customHeight="1" x14ac:dyDescent="0.25">
      <c r="C223" s="60"/>
    </row>
    <row r="224" spans="3:3" ht="15.75" customHeight="1" x14ac:dyDescent="0.25">
      <c r="C224" s="60"/>
    </row>
    <row r="225" spans="3:3" ht="15.75" customHeight="1" x14ac:dyDescent="0.25">
      <c r="C225" s="60"/>
    </row>
    <row r="226" spans="3:3" ht="15.75" customHeight="1" x14ac:dyDescent="0.25">
      <c r="C226" s="60"/>
    </row>
    <row r="227" spans="3:3" ht="15.75" customHeight="1" x14ac:dyDescent="0.25">
      <c r="C227" s="60"/>
    </row>
    <row r="228" spans="3:3" ht="15.75" customHeight="1" x14ac:dyDescent="0.25">
      <c r="C228" s="60"/>
    </row>
    <row r="229" spans="3:3" ht="15.75" customHeight="1" x14ac:dyDescent="0.25">
      <c r="C229" s="60"/>
    </row>
    <row r="230" spans="3:3" ht="15.75" customHeight="1" x14ac:dyDescent="0.25">
      <c r="C230" s="60"/>
    </row>
    <row r="231" spans="3:3" ht="15.75" customHeight="1" x14ac:dyDescent="0.25">
      <c r="C231" s="60"/>
    </row>
    <row r="232" spans="3:3" ht="15.75" customHeight="1" x14ac:dyDescent="0.25">
      <c r="C232" s="60"/>
    </row>
    <row r="233" spans="3:3" ht="15.75" customHeight="1" x14ac:dyDescent="0.25">
      <c r="C233" s="60"/>
    </row>
    <row r="234" spans="3:3" ht="15.75" customHeight="1" x14ac:dyDescent="0.25">
      <c r="C234" s="60"/>
    </row>
    <row r="235" spans="3:3" ht="15.75" customHeight="1" x14ac:dyDescent="0.25">
      <c r="C235" s="60"/>
    </row>
    <row r="236" spans="3:3" ht="15.75" customHeight="1" x14ac:dyDescent="0.25">
      <c r="C236" s="60"/>
    </row>
    <row r="237" spans="3:3" ht="15.75" customHeight="1" x14ac:dyDescent="0.25">
      <c r="C237" s="60"/>
    </row>
    <row r="238" spans="3:3" ht="15.75" customHeight="1" x14ac:dyDescent="0.25">
      <c r="C238" s="60"/>
    </row>
    <row r="239" spans="3:3" ht="15.75" customHeight="1" x14ac:dyDescent="0.25">
      <c r="C239" s="60"/>
    </row>
    <row r="240" spans="3:3" ht="15.75" customHeight="1" x14ac:dyDescent="0.25">
      <c r="C240" s="60"/>
    </row>
    <row r="241" spans="3:3" ht="15.75" customHeight="1" x14ac:dyDescent="0.25">
      <c r="C241" s="60"/>
    </row>
    <row r="242" spans="3:3" ht="15.75" customHeight="1" x14ac:dyDescent="0.25">
      <c r="C242" s="60"/>
    </row>
    <row r="243" spans="3:3" ht="15.75" customHeight="1" x14ac:dyDescent="0.25">
      <c r="C243" s="60"/>
    </row>
    <row r="244" spans="3:3" ht="15.75" customHeight="1" x14ac:dyDescent="0.25">
      <c r="C244" s="60"/>
    </row>
    <row r="245" spans="3:3" ht="15.75" customHeight="1" x14ac:dyDescent="0.25">
      <c r="C245" s="60"/>
    </row>
    <row r="246" spans="3:3" ht="15.75" customHeight="1" x14ac:dyDescent="0.25">
      <c r="C246" s="60"/>
    </row>
    <row r="247" spans="3:3" ht="15.75" customHeight="1" x14ac:dyDescent="0.25">
      <c r="C247" s="60"/>
    </row>
    <row r="248" spans="3:3" ht="15.75" customHeight="1" x14ac:dyDescent="0.25">
      <c r="C248" s="60"/>
    </row>
    <row r="249" spans="3:3" ht="15.75" customHeight="1" x14ac:dyDescent="0.25">
      <c r="C249" s="60"/>
    </row>
    <row r="250" spans="3:3" ht="15.75" customHeight="1" x14ac:dyDescent="0.25">
      <c r="C250" s="60"/>
    </row>
    <row r="251" spans="3:3" ht="15.75" customHeight="1" x14ac:dyDescent="0.25">
      <c r="C251" s="60"/>
    </row>
    <row r="252" spans="3:3" ht="15.75" customHeight="1" x14ac:dyDescent="0.25">
      <c r="C252" s="60"/>
    </row>
    <row r="253" spans="3:3" ht="15.75" customHeight="1" x14ac:dyDescent="0.25">
      <c r="C253" s="60"/>
    </row>
    <row r="254" spans="3:3" ht="15.75" customHeight="1" x14ac:dyDescent="0.25">
      <c r="C254" s="60"/>
    </row>
    <row r="255" spans="3:3" ht="15.75" customHeight="1" x14ac:dyDescent="0.25">
      <c r="C255" s="60"/>
    </row>
    <row r="256" spans="3:3" ht="15.75" customHeight="1" x14ac:dyDescent="0.25">
      <c r="C256" s="60"/>
    </row>
    <row r="257" spans="3:3" ht="15.75" customHeight="1" x14ac:dyDescent="0.25">
      <c r="C257" s="60"/>
    </row>
    <row r="258" spans="3:3" ht="15.75" customHeight="1" x14ac:dyDescent="0.25">
      <c r="C258" s="60"/>
    </row>
    <row r="259" spans="3:3" ht="15.75" customHeight="1" x14ac:dyDescent="0.25">
      <c r="C259" s="60"/>
    </row>
    <row r="260" spans="3:3" ht="15.75" customHeight="1" x14ac:dyDescent="0.25">
      <c r="C260" s="60"/>
    </row>
    <row r="261" spans="3:3" ht="15.75" customHeight="1" x14ac:dyDescent="0.25">
      <c r="C261" s="60"/>
    </row>
    <row r="262" spans="3:3" ht="15.75" customHeight="1" x14ac:dyDescent="0.25">
      <c r="C262" s="60"/>
    </row>
    <row r="263" spans="3:3" ht="15.75" customHeight="1" x14ac:dyDescent="0.25">
      <c r="C263" s="60"/>
    </row>
    <row r="264" spans="3:3" ht="15.75" customHeight="1" x14ac:dyDescent="0.25">
      <c r="C264" s="60"/>
    </row>
    <row r="265" spans="3:3" ht="15.75" customHeight="1" x14ac:dyDescent="0.25">
      <c r="C265" s="60"/>
    </row>
    <row r="266" spans="3:3" ht="15.75" customHeight="1" x14ac:dyDescent="0.25">
      <c r="C266" s="60"/>
    </row>
    <row r="267" spans="3:3" ht="15.75" customHeight="1" x14ac:dyDescent="0.25">
      <c r="C267" s="60"/>
    </row>
    <row r="268" spans="3:3" ht="15.75" customHeight="1" x14ac:dyDescent="0.25">
      <c r="C268" s="60"/>
    </row>
    <row r="269" spans="3:3" ht="15.75" customHeight="1" x14ac:dyDescent="0.25">
      <c r="C269" s="60"/>
    </row>
    <row r="270" spans="3:3" ht="15.75" customHeight="1" x14ac:dyDescent="0.25">
      <c r="C270" s="60"/>
    </row>
    <row r="271" spans="3:3" ht="15.75" customHeight="1" x14ac:dyDescent="0.25">
      <c r="C271" s="60"/>
    </row>
    <row r="272" spans="3:3" ht="15.75" customHeight="1" x14ac:dyDescent="0.25">
      <c r="C272" s="60"/>
    </row>
    <row r="273" spans="3:3" ht="15.75" customHeight="1" x14ac:dyDescent="0.25">
      <c r="C273" s="60"/>
    </row>
    <row r="274" spans="3:3" ht="15.75" customHeight="1" x14ac:dyDescent="0.25">
      <c r="C274" s="60"/>
    </row>
    <row r="275" spans="3:3" ht="15.75" customHeight="1" x14ac:dyDescent="0.25">
      <c r="C275" s="60"/>
    </row>
    <row r="276" spans="3:3" ht="15.75" customHeight="1" x14ac:dyDescent="0.25">
      <c r="C276" s="60"/>
    </row>
    <row r="277" spans="3:3" ht="15.75" customHeight="1" x14ac:dyDescent="0.25">
      <c r="C277" s="60"/>
    </row>
    <row r="278" spans="3:3" ht="15.75" customHeight="1" x14ac:dyDescent="0.25">
      <c r="C278" s="60"/>
    </row>
    <row r="279" spans="3:3" ht="15.75" customHeight="1" x14ac:dyDescent="0.25">
      <c r="C279" s="60"/>
    </row>
    <row r="280" spans="3:3" ht="15.75" customHeight="1" x14ac:dyDescent="0.25">
      <c r="C280" s="60"/>
    </row>
    <row r="281" spans="3:3" ht="15.75" customHeight="1" x14ac:dyDescent="0.25">
      <c r="C281" s="60"/>
    </row>
    <row r="282" spans="3:3" ht="15.75" customHeight="1" x14ac:dyDescent="0.25">
      <c r="C282" s="60"/>
    </row>
    <row r="283" spans="3:3" ht="15.75" customHeight="1" x14ac:dyDescent="0.25">
      <c r="C283" s="60"/>
    </row>
    <row r="284" spans="3:3" ht="15.75" customHeight="1" x14ac:dyDescent="0.25">
      <c r="C284" s="60"/>
    </row>
    <row r="285" spans="3:3" ht="15.75" customHeight="1" x14ac:dyDescent="0.25">
      <c r="C285" s="60"/>
    </row>
    <row r="286" spans="3:3" ht="15.75" customHeight="1" x14ac:dyDescent="0.25">
      <c r="C286" s="60"/>
    </row>
    <row r="287" spans="3:3" ht="15.75" customHeight="1" x14ac:dyDescent="0.25">
      <c r="C287" s="60"/>
    </row>
    <row r="288" spans="3:3" ht="15.75" customHeight="1" x14ac:dyDescent="0.25">
      <c r="C288" s="60"/>
    </row>
    <row r="289" spans="3:3" ht="15.75" customHeight="1" x14ac:dyDescent="0.25">
      <c r="C289" s="60"/>
    </row>
    <row r="290" spans="3:3" ht="15.75" customHeight="1" x14ac:dyDescent="0.25">
      <c r="C290" s="60"/>
    </row>
    <row r="291" spans="3:3" ht="15.75" customHeight="1" x14ac:dyDescent="0.25">
      <c r="C291" s="60"/>
    </row>
    <row r="292" spans="3:3" ht="15.75" customHeight="1" x14ac:dyDescent="0.25">
      <c r="C292" s="60"/>
    </row>
    <row r="293" spans="3:3" ht="15.75" customHeight="1" x14ac:dyDescent="0.25">
      <c r="C293" s="60"/>
    </row>
    <row r="294" spans="3:3" ht="15.75" customHeight="1" x14ac:dyDescent="0.25">
      <c r="C294" s="60"/>
    </row>
    <row r="295" spans="3:3" ht="15.75" customHeight="1" x14ac:dyDescent="0.25">
      <c r="C295" s="60"/>
    </row>
    <row r="296" spans="3:3" ht="15.75" customHeight="1" x14ac:dyDescent="0.25">
      <c r="C296" s="60"/>
    </row>
    <row r="297" spans="3:3" ht="15.75" customHeight="1" x14ac:dyDescent="0.25">
      <c r="C297" s="60"/>
    </row>
    <row r="298" spans="3:3" ht="15.75" customHeight="1" x14ac:dyDescent="0.25">
      <c r="C298" s="60"/>
    </row>
    <row r="299" spans="3:3" ht="15.75" customHeight="1" x14ac:dyDescent="0.25">
      <c r="C299" s="60"/>
    </row>
    <row r="300" spans="3:3" ht="15.75" customHeight="1" x14ac:dyDescent="0.25">
      <c r="C300" s="60"/>
    </row>
    <row r="301" spans="3:3" ht="15.75" customHeight="1" x14ac:dyDescent="0.25">
      <c r="C301" s="60"/>
    </row>
    <row r="302" spans="3:3" ht="15.75" customHeight="1" x14ac:dyDescent="0.25">
      <c r="C302" s="60"/>
    </row>
    <row r="303" spans="3:3" ht="15.75" customHeight="1" x14ac:dyDescent="0.25">
      <c r="C303" s="60"/>
    </row>
    <row r="304" spans="3:3" ht="15.75" customHeight="1" x14ac:dyDescent="0.25">
      <c r="C304" s="60"/>
    </row>
    <row r="305" spans="3:3" ht="15.75" customHeight="1" x14ac:dyDescent="0.25">
      <c r="C305" s="60"/>
    </row>
    <row r="306" spans="3:3" ht="15.75" customHeight="1" x14ac:dyDescent="0.25">
      <c r="C306" s="60"/>
    </row>
    <row r="307" spans="3:3" ht="15.75" customHeight="1" x14ac:dyDescent="0.25">
      <c r="C307" s="60"/>
    </row>
    <row r="308" spans="3:3" ht="15.75" customHeight="1" x14ac:dyDescent="0.25">
      <c r="C308" s="60"/>
    </row>
    <row r="309" spans="3:3" ht="15.75" customHeight="1" x14ac:dyDescent="0.25">
      <c r="C309" s="60"/>
    </row>
    <row r="310" spans="3:3" ht="15.75" customHeight="1" x14ac:dyDescent="0.25">
      <c r="C310" s="60"/>
    </row>
    <row r="311" spans="3:3" ht="15.75" customHeight="1" x14ac:dyDescent="0.25">
      <c r="C311" s="60"/>
    </row>
    <row r="312" spans="3:3" ht="15.75" customHeight="1" x14ac:dyDescent="0.25">
      <c r="C312" s="60"/>
    </row>
    <row r="313" spans="3:3" ht="15.75" customHeight="1" x14ac:dyDescent="0.25">
      <c r="C313" s="60"/>
    </row>
    <row r="314" spans="3:3" ht="15.75" customHeight="1" x14ac:dyDescent="0.25">
      <c r="C314" s="60"/>
    </row>
    <row r="315" spans="3:3" ht="15.75" customHeight="1" x14ac:dyDescent="0.25">
      <c r="C315" s="60"/>
    </row>
    <row r="316" spans="3:3" ht="15.75" customHeight="1" x14ac:dyDescent="0.25">
      <c r="C316" s="60"/>
    </row>
    <row r="317" spans="3:3" ht="15.75" customHeight="1" x14ac:dyDescent="0.25">
      <c r="C317" s="60"/>
    </row>
    <row r="318" spans="3:3" ht="15.75" customHeight="1" x14ac:dyDescent="0.25">
      <c r="C318" s="60"/>
    </row>
    <row r="319" spans="3:3" ht="15.75" customHeight="1" x14ac:dyDescent="0.25">
      <c r="C319" s="60"/>
    </row>
    <row r="320" spans="3:3" ht="15.75" customHeight="1" x14ac:dyDescent="0.25">
      <c r="C320" s="60"/>
    </row>
    <row r="321" spans="3:3" ht="15.75" customHeight="1" x14ac:dyDescent="0.25">
      <c r="C321" s="60"/>
    </row>
    <row r="322" spans="3:3" ht="15.75" customHeight="1" x14ac:dyDescent="0.25">
      <c r="C322" s="60"/>
    </row>
    <row r="323" spans="3:3" ht="15.75" customHeight="1" x14ac:dyDescent="0.25">
      <c r="C323" s="60"/>
    </row>
    <row r="324" spans="3:3" ht="15.75" customHeight="1" x14ac:dyDescent="0.25">
      <c r="C324" s="60"/>
    </row>
    <row r="325" spans="3:3" ht="15.75" customHeight="1" x14ac:dyDescent="0.25">
      <c r="C325" s="60"/>
    </row>
    <row r="326" spans="3:3" ht="15.75" customHeight="1" x14ac:dyDescent="0.25">
      <c r="C326" s="60"/>
    </row>
    <row r="327" spans="3:3" ht="15.75" customHeight="1" x14ac:dyDescent="0.25">
      <c r="C327" s="60"/>
    </row>
    <row r="328" spans="3:3" ht="15.75" customHeight="1" x14ac:dyDescent="0.25">
      <c r="C328" s="60"/>
    </row>
    <row r="329" spans="3:3" ht="15.75" customHeight="1" x14ac:dyDescent="0.25">
      <c r="C329" s="60"/>
    </row>
    <row r="330" spans="3:3" ht="15.75" customHeight="1" x14ac:dyDescent="0.25">
      <c r="C330" s="60"/>
    </row>
    <row r="331" spans="3:3" ht="15.75" customHeight="1" x14ac:dyDescent="0.25">
      <c r="C331" s="60"/>
    </row>
    <row r="332" spans="3:3" ht="15.75" customHeight="1" x14ac:dyDescent="0.25">
      <c r="C332" s="60"/>
    </row>
    <row r="333" spans="3:3" ht="15.75" customHeight="1" x14ac:dyDescent="0.25">
      <c r="C333" s="60"/>
    </row>
    <row r="334" spans="3:3" ht="15.75" customHeight="1" x14ac:dyDescent="0.25">
      <c r="C334" s="60"/>
    </row>
    <row r="335" spans="3:3" ht="15.75" customHeight="1" x14ac:dyDescent="0.25">
      <c r="C335" s="60"/>
    </row>
    <row r="336" spans="3:3" ht="15.75" customHeight="1" x14ac:dyDescent="0.25">
      <c r="C336" s="60"/>
    </row>
    <row r="337" spans="3:3" ht="15.75" customHeight="1" x14ac:dyDescent="0.25">
      <c r="C337" s="60"/>
    </row>
    <row r="338" spans="3:3" ht="15.75" customHeight="1" x14ac:dyDescent="0.25">
      <c r="C338" s="60"/>
    </row>
    <row r="339" spans="3:3" ht="15.75" customHeight="1" x14ac:dyDescent="0.25">
      <c r="C339" s="60"/>
    </row>
    <row r="340" spans="3:3" ht="15.75" customHeight="1" x14ac:dyDescent="0.25">
      <c r="C340" s="60"/>
    </row>
    <row r="341" spans="3:3" ht="15.75" customHeight="1" x14ac:dyDescent="0.25">
      <c r="C341" s="60"/>
    </row>
    <row r="342" spans="3:3" ht="15.75" customHeight="1" x14ac:dyDescent="0.25">
      <c r="C342" s="60"/>
    </row>
    <row r="343" spans="3:3" ht="15.75" customHeight="1" x14ac:dyDescent="0.25">
      <c r="C343" s="60"/>
    </row>
    <row r="344" spans="3:3" ht="15.75" customHeight="1" x14ac:dyDescent="0.25">
      <c r="C344" s="60"/>
    </row>
    <row r="345" spans="3:3" ht="15.75" customHeight="1" x14ac:dyDescent="0.25">
      <c r="C345" s="60"/>
    </row>
    <row r="346" spans="3:3" ht="15.75" customHeight="1" x14ac:dyDescent="0.25">
      <c r="C346" s="60"/>
    </row>
    <row r="347" spans="3:3" ht="15.75" customHeight="1" x14ac:dyDescent="0.25">
      <c r="C347" s="60"/>
    </row>
    <row r="348" spans="3:3" ht="15.75" customHeight="1" x14ac:dyDescent="0.25">
      <c r="C348" s="60"/>
    </row>
    <row r="349" spans="3:3" ht="15.75" customHeight="1" x14ac:dyDescent="0.25">
      <c r="C349" s="60"/>
    </row>
    <row r="350" spans="3:3" ht="15.75" customHeight="1" x14ac:dyDescent="0.25">
      <c r="C350" s="60"/>
    </row>
    <row r="351" spans="3:3" ht="15.75" customHeight="1" x14ac:dyDescent="0.25">
      <c r="C351" s="60"/>
    </row>
    <row r="352" spans="3:3" ht="15.75" customHeight="1" x14ac:dyDescent="0.25">
      <c r="C352" s="60"/>
    </row>
    <row r="353" spans="3:3" ht="15.75" customHeight="1" x14ac:dyDescent="0.25">
      <c r="C353" s="60"/>
    </row>
    <row r="354" spans="3:3" ht="15.75" customHeight="1" x14ac:dyDescent="0.25">
      <c r="C354" s="60"/>
    </row>
    <row r="355" spans="3:3" ht="15.75" customHeight="1" x14ac:dyDescent="0.25">
      <c r="C355" s="60"/>
    </row>
    <row r="356" spans="3:3" ht="15.75" customHeight="1" x14ac:dyDescent="0.25">
      <c r="C356" s="60"/>
    </row>
    <row r="357" spans="3:3" ht="15.75" customHeight="1" x14ac:dyDescent="0.25">
      <c r="C357" s="60"/>
    </row>
    <row r="358" spans="3:3" ht="15.75" customHeight="1" x14ac:dyDescent="0.25">
      <c r="C358" s="60"/>
    </row>
    <row r="359" spans="3:3" ht="15.75" customHeight="1" x14ac:dyDescent="0.25">
      <c r="C359" s="60"/>
    </row>
    <row r="360" spans="3:3" ht="15.75" customHeight="1" x14ac:dyDescent="0.25">
      <c r="C360" s="60"/>
    </row>
    <row r="361" spans="3:3" ht="15.75" customHeight="1" x14ac:dyDescent="0.25">
      <c r="C361" s="60"/>
    </row>
    <row r="362" spans="3:3" ht="15.75" customHeight="1" x14ac:dyDescent="0.25">
      <c r="C362" s="60"/>
    </row>
    <row r="363" spans="3:3" ht="15.75" customHeight="1" x14ac:dyDescent="0.25">
      <c r="C363" s="60"/>
    </row>
    <row r="364" spans="3:3" ht="15.75" customHeight="1" x14ac:dyDescent="0.25">
      <c r="C364" s="60"/>
    </row>
    <row r="365" spans="3:3" ht="15.75" customHeight="1" x14ac:dyDescent="0.25">
      <c r="C365" s="60"/>
    </row>
    <row r="366" spans="3:3" ht="15.75" customHeight="1" x14ac:dyDescent="0.25">
      <c r="C366" s="60"/>
    </row>
    <row r="367" spans="3:3" ht="15.75" customHeight="1" x14ac:dyDescent="0.25">
      <c r="C367" s="60"/>
    </row>
    <row r="368" spans="3:3" ht="15.75" customHeight="1" x14ac:dyDescent="0.25">
      <c r="C368" s="60"/>
    </row>
    <row r="369" spans="3:3" ht="15.75" customHeight="1" x14ac:dyDescent="0.25">
      <c r="C369" s="60"/>
    </row>
    <row r="370" spans="3:3" ht="15.75" customHeight="1" x14ac:dyDescent="0.25">
      <c r="C370" s="60"/>
    </row>
    <row r="371" spans="3:3" ht="15.75" customHeight="1" x14ac:dyDescent="0.25">
      <c r="C371" s="60"/>
    </row>
    <row r="372" spans="3:3" ht="15.75" customHeight="1" x14ac:dyDescent="0.25">
      <c r="C372" s="60"/>
    </row>
    <row r="373" spans="3:3" ht="15.75" customHeight="1" x14ac:dyDescent="0.25">
      <c r="C373" s="60"/>
    </row>
    <row r="374" spans="3:3" ht="15.75" customHeight="1" x14ac:dyDescent="0.25">
      <c r="C374" s="60"/>
    </row>
    <row r="375" spans="3:3" ht="15.75" customHeight="1" x14ac:dyDescent="0.25">
      <c r="C375" s="60"/>
    </row>
    <row r="376" spans="3:3" ht="15.75" customHeight="1" x14ac:dyDescent="0.25">
      <c r="C376" s="60"/>
    </row>
    <row r="377" spans="3:3" ht="15.75" customHeight="1" x14ac:dyDescent="0.25">
      <c r="C377" s="60"/>
    </row>
    <row r="378" spans="3:3" ht="15.75" customHeight="1" x14ac:dyDescent="0.25">
      <c r="C378" s="60"/>
    </row>
    <row r="379" spans="3:3" ht="15.75" customHeight="1" x14ac:dyDescent="0.25">
      <c r="C379" s="60"/>
    </row>
    <row r="380" spans="3:3" ht="15.75" customHeight="1" x14ac:dyDescent="0.25">
      <c r="C380" s="60"/>
    </row>
    <row r="381" spans="3:3" ht="15.75" customHeight="1" x14ac:dyDescent="0.25">
      <c r="C381" s="60"/>
    </row>
    <row r="382" spans="3:3" ht="15.75" customHeight="1" x14ac:dyDescent="0.25">
      <c r="C382" s="60"/>
    </row>
    <row r="383" spans="3:3" ht="15.75" customHeight="1" x14ac:dyDescent="0.25">
      <c r="C383" s="60"/>
    </row>
    <row r="384" spans="3:3" ht="15.75" customHeight="1" x14ac:dyDescent="0.25">
      <c r="C384" s="60"/>
    </row>
    <row r="385" spans="3:3" ht="15.75" customHeight="1" x14ac:dyDescent="0.25">
      <c r="C385" s="60"/>
    </row>
    <row r="386" spans="3:3" ht="15.75" customHeight="1" x14ac:dyDescent="0.25">
      <c r="C386" s="60"/>
    </row>
    <row r="387" spans="3:3" ht="15.75" customHeight="1" x14ac:dyDescent="0.25">
      <c r="C387" s="60"/>
    </row>
    <row r="388" spans="3:3" ht="15.75" customHeight="1" x14ac:dyDescent="0.25">
      <c r="C388" s="60"/>
    </row>
    <row r="389" spans="3:3" ht="15.75" customHeight="1" x14ac:dyDescent="0.25">
      <c r="C389" s="60"/>
    </row>
    <row r="390" spans="3:3" ht="15.75" customHeight="1" x14ac:dyDescent="0.25">
      <c r="C390" s="60"/>
    </row>
    <row r="391" spans="3:3" ht="15.75" customHeight="1" x14ac:dyDescent="0.25">
      <c r="C391" s="60"/>
    </row>
    <row r="392" spans="3:3" ht="15.75" customHeight="1" x14ac:dyDescent="0.25">
      <c r="C392" s="60"/>
    </row>
    <row r="393" spans="3:3" ht="15.75" customHeight="1" x14ac:dyDescent="0.25">
      <c r="C393" s="60"/>
    </row>
    <row r="394" spans="3:3" ht="15.75" customHeight="1" x14ac:dyDescent="0.25">
      <c r="C394" s="60"/>
    </row>
    <row r="395" spans="3:3" ht="15.75" customHeight="1" x14ac:dyDescent="0.25">
      <c r="C395" s="60"/>
    </row>
    <row r="396" spans="3:3" ht="15.75" customHeight="1" x14ac:dyDescent="0.25">
      <c r="C396" s="60"/>
    </row>
    <row r="397" spans="3:3" ht="15.75" customHeight="1" x14ac:dyDescent="0.25">
      <c r="C397" s="60"/>
    </row>
    <row r="398" spans="3:3" ht="15.75" customHeight="1" x14ac:dyDescent="0.25">
      <c r="C398" s="60"/>
    </row>
    <row r="399" spans="3:3" ht="15.75" customHeight="1" x14ac:dyDescent="0.25">
      <c r="C399" s="60"/>
    </row>
    <row r="400" spans="3:3" ht="15.75" customHeight="1" x14ac:dyDescent="0.25">
      <c r="C400" s="60"/>
    </row>
    <row r="401" spans="3:3" ht="15.75" customHeight="1" x14ac:dyDescent="0.25">
      <c r="C401" s="60"/>
    </row>
    <row r="402" spans="3:3" ht="15.75" customHeight="1" x14ac:dyDescent="0.25">
      <c r="C402" s="60"/>
    </row>
    <row r="403" spans="3:3" ht="15.75" customHeight="1" x14ac:dyDescent="0.25">
      <c r="C403" s="60"/>
    </row>
    <row r="404" spans="3:3" ht="15.75" customHeight="1" x14ac:dyDescent="0.25">
      <c r="C404" s="60"/>
    </row>
    <row r="405" spans="3:3" ht="15.75" customHeight="1" x14ac:dyDescent="0.25">
      <c r="C405" s="60"/>
    </row>
    <row r="406" spans="3:3" ht="15.75" customHeight="1" x14ac:dyDescent="0.25">
      <c r="C406" s="60"/>
    </row>
    <row r="407" spans="3:3" ht="15.75" customHeight="1" x14ac:dyDescent="0.25">
      <c r="C407" s="60"/>
    </row>
    <row r="408" spans="3:3" ht="15.75" customHeight="1" x14ac:dyDescent="0.25">
      <c r="C408" s="60"/>
    </row>
    <row r="409" spans="3:3" ht="15.75" customHeight="1" x14ac:dyDescent="0.25">
      <c r="C409" s="60"/>
    </row>
    <row r="410" spans="3:3" ht="15.75" customHeight="1" x14ac:dyDescent="0.25">
      <c r="C410" s="60"/>
    </row>
    <row r="411" spans="3:3" ht="15.75" customHeight="1" x14ac:dyDescent="0.25">
      <c r="C411" s="60"/>
    </row>
    <row r="412" spans="3:3" ht="15.75" customHeight="1" x14ac:dyDescent="0.25">
      <c r="C412" s="60"/>
    </row>
    <row r="413" spans="3:3" ht="15.75" customHeight="1" x14ac:dyDescent="0.25">
      <c r="C413" s="60"/>
    </row>
    <row r="414" spans="3:3" ht="15.75" customHeight="1" x14ac:dyDescent="0.25">
      <c r="C414" s="60"/>
    </row>
    <row r="415" spans="3:3" ht="15.75" customHeight="1" x14ac:dyDescent="0.25">
      <c r="C415" s="60"/>
    </row>
    <row r="416" spans="3:3" ht="15.75" customHeight="1" x14ac:dyDescent="0.25">
      <c r="C416" s="60"/>
    </row>
    <row r="417" spans="3:3" ht="15.75" customHeight="1" x14ac:dyDescent="0.25">
      <c r="C417" s="60"/>
    </row>
    <row r="418" spans="3:3" ht="15.75" customHeight="1" x14ac:dyDescent="0.25">
      <c r="C418" s="60"/>
    </row>
    <row r="419" spans="3:3" ht="15.75" customHeight="1" x14ac:dyDescent="0.25">
      <c r="C419" s="60"/>
    </row>
    <row r="420" spans="3:3" ht="15.75" customHeight="1" x14ac:dyDescent="0.25">
      <c r="C420" s="60"/>
    </row>
    <row r="421" spans="3:3" ht="15.75" customHeight="1" x14ac:dyDescent="0.25">
      <c r="C421" s="60"/>
    </row>
    <row r="422" spans="3:3" ht="15.75" customHeight="1" x14ac:dyDescent="0.25">
      <c r="C422" s="60"/>
    </row>
    <row r="423" spans="3:3" ht="15.75" customHeight="1" x14ac:dyDescent="0.25">
      <c r="C423" s="60"/>
    </row>
    <row r="424" spans="3:3" ht="15.75" customHeight="1" x14ac:dyDescent="0.25">
      <c r="C424" s="60"/>
    </row>
    <row r="425" spans="3:3" ht="15.75" customHeight="1" x14ac:dyDescent="0.25">
      <c r="C425" s="60"/>
    </row>
    <row r="426" spans="3:3" ht="15.75" customHeight="1" x14ac:dyDescent="0.25">
      <c r="C426" s="60"/>
    </row>
    <row r="427" spans="3:3" ht="15.75" customHeight="1" x14ac:dyDescent="0.25">
      <c r="C427" s="60"/>
    </row>
    <row r="428" spans="3:3" ht="15.75" customHeight="1" x14ac:dyDescent="0.25">
      <c r="C428" s="60"/>
    </row>
    <row r="429" spans="3:3" ht="15.75" customHeight="1" x14ac:dyDescent="0.25">
      <c r="C429" s="60"/>
    </row>
    <row r="430" spans="3:3" ht="15.75" customHeight="1" x14ac:dyDescent="0.25">
      <c r="C430" s="60"/>
    </row>
    <row r="431" spans="3:3" ht="15.75" customHeight="1" x14ac:dyDescent="0.25">
      <c r="C431" s="60"/>
    </row>
    <row r="432" spans="3:3" ht="15.75" customHeight="1" x14ac:dyDescent="0.25">
      <c r="C432" s="60"/>
    </row>
    <row r="433" spans="3:3" ht="15.75" customHeight="1" x14ac:dyDescent="0.25">
      <c r="C433" s="60"/>
    </row>
    <row r="434" spans="3:3" ht="15.75" customHeight="1" x14ac:dyDescent="0.25">
      <c r="C434" s="60"/>
    </row>
    <row r="435" spans="3:3" ht="15.75" customHeight="1" x14ac:dyDescent="0.25">
      <c r="C435" s="60"/>
    </row>
    <row r="436" spans="3:3" ht="15.75" customHeight="1" x14ac:dyDescent="0.25">
      <c r="C436" s="60"/>
    </row>
    <row r="437" spans="3:3" ht="15.75" customHeight="1" x14ac:dyDescent="0.25">
      <c r="C437" s="60"/>
    </row>
    <row r="438" spans="3:3" ht="15.75" customHeight="1" x14ac:dyDescent="0.25">
      <c r="C438" s="60"/>
    </row>
    <row r="439" spans="3:3" ht="15.75" customHeight="1" x14ac:dyDescent="0.25">
      <c r="C439" s="60"/>
    </row>
    <row r="440" spans="3:3" ht="15.75" customHeight="1" x14ac:dyDescent="0.25">
      <c r="C440" s="60"/>
    </row>
    <row r="441" spans="3:3" ht="15.75" customHeight="1" x14ac:dyDescent="0.25">
      <c r="C441" s="60"/>
    </row>
    <row r="442" spans="3:3" ht="15.75" customHeight="1" x14ac:dyDescent="0.25">
      <c r="C442" s="60"/>
    </row>
    <row r="443" spans="3:3" ht="15.75" customHeight="1" x14ac:dyDescent="0.25">
      <c r="C443" s="60"/>
    </row>
    <row r="444" spans="3:3" ht="15.75" customHeight="1" x14ac:dyDescent="0.25">
      <c r="C444" s="60"/>
    </row>
    <row r="445" spans="3:3" ht="15.75" customHeight="1" x14ac:dyDescent="0.25">
      <c r="C445" s="60"/>
    </row>
    <row r="446" spans="3:3" ht="15.75" customHeight="1" x14ac:dyDescent="0.25">
      <c r="C446" s="60"/>
    </row>
    <row r="447" spans="3:3" ht="15.75" customHeight="1" x14ac:dyDescent="0.25">
      <c r="C447" s="60"/>
    </row>
    <row r="448" spans="3:3" ht="15.75" customHeight="1" x14ac:dyDescent="0.25">
      <c r="C448" s="60"/>
    </row>
    <row r="449" spans="3:3" ht="15.75" customHeight="1" x14ac:dyDescent="0.25">
      <c r="C449" s="60"/>
    </row>
    <row r="450" spans="3:3" ht="15.75" customHeight="1" x14ac:dyDescent="0.25">
      <c r="C450" s="60"/>
    </row>
    <row r="451" spans="3:3" ht="15.75" customHeight="1" x14ac:dyDescent="0.25">
      <c r="C451" s="60"/>
    </row>
    <row r="452" spans="3:3" ht="15.75" customHeight="1" x14ac:dyDescent="0.25">
      <c r="C452" s="60"/>
    </row>
    <row r="453" spans="3:3" ht="15.75" customHeight="1" x14ac:dyDescent="0.25">
      <c r="C453" s="60"/>
    </row>
    <row r="454" spans="3:3" ht="15.75" customHeight="1" x14ac:dyDescent="0.25">
      <c r="C454" s="60"/>
    </row>
    <row r="455" spans="3:3" ht="15.75" customHeight="1" x14ac:dyDescent="0.25">
      <c r="C455" s="60"/>
    </row>
    <row r="456" spans="3:3" ht="15.75" customHeight="1" x14ac:dyDescent="0.25">
      <c r="C456" s="60"/>
    </row>
    <row r="457" spans="3:3" ht="15.75" customHeight="1" x14ac:dyDescent="0.25">
      <c r="C457" s="60"/>
    </row>
    <row r="458" spans="3:3" ht="15.75" customHeight="1" x14ac:dyDescent="0.25">
      <c r="C458" s="60"/>
    </row>
    <row r="459" spans="3:3" ht="15.75" customHeight="1" x14ac:dyDescent="0.25">
      <c r="C459" s="60"/>
    </row>
    <row r="460" spans="3:3" ht="15.75" customHeight="1" x14ac:dyDescent="0.25">
      <c r="C460" s="60"/>
    </row>
    <row r="461" spans="3:3" ht="15.75" customHeight="1" x14ac:dyDescent="0.25">
      <c r="C461" s="60"/>
    </row>
    <row r="462" spans="3:3" ht="15.75" customHeight="1" x14ac:dyDescent="0.25">
      <c r="C462" s="60"/>
    </row>
    <row r="463" spans="3:3" ht="15.75" customHeight="1" x14ac:dyDescent="0.25">
      <c r="C463" s="60"/>
    </row>
    <row r="464" spans="3:3" ht="15.75" customHeight="1" x14ac:dyDescent="0.25">
      <c r="C464" s="60"/>
    </row>
    <row r="465" spans="3:3" ht="15.75" customHeight="1" x14ac:dyDescent="0.25">
      <c r="C465" s="60"/>
    </row>
    <row r="466" spans="3:3" ht="15.75" customHeight="1" x14ac:dyDescent="0.25">
      <c r="C466" s="60"/>
    </row>
    <row r="467" spans="3:3" ht="15.75" customHeight="1" x14ac:dyDescent="0.25">
      <c r="C467" s="60"/>
    </row>
    <row r="468" spans="3:3" ht="15.75" customHeight="1" x14ac:dyDescent="0.25">
      <c r="C468" s="60"/>
    </row>
    <row r="469" spans="3:3" ht="15.75" customHeight="1" x14ac:dyDescent="0.25">
      <c r="C469" s="60"/>
    </row>
    <row r="470" spans="3:3" ht="15.75" customHeight="1" x14ac:dyDescent="0.25">
      <c r="C470" s="60"/>
    </row>
    <row r="471" spans="3:3" ht="15.75" customHeight="1" x14ac:dyDescent="0.25">
      <c r="C471" s="60"/>
    </row>
    <row r="472" spans="3:3" ht="15.75" customHeight="1" x14ac:dyDescent="0.25">
      <c r="C472" s="60"/>
    </row>
    <row r="473" spans="3:3" ht="15.75" customHeight="1" x14ac:dyDescent="0.25">
      <c r="C473" s="60"/>
    </row>
    <row r="474" spans="3:3" ht="15.75" customHeight="1" x14ac:dyDescent="0.25">
      <c r="C474" s="60"/>
    </row>
    <row r="475" spans="3:3" ht="15.75" customHeight="1" x14ac:dyDescent="0.25">
      <c r="C475" s="60"/>
    </row>
    <row r="476" spans="3:3" ht="15.75" customHeight="1" x14ac:dyDescent="0.25">
      <c r="C476" s="60"/>
    </row>
    <row r="477" spans="3:3" ht="15.75" customHeight="1" x14ac:dyDescent="0.25">
      <c r="C477" s="60"/>
    </row>
    <row r="478" spans="3:3" ht="15.75" customHeight="1" x14ac:dyDescent="0.25">
      <c r="C478" s="60"/>
    </row>
    <row r="479" spans="3:3" ht="15.75" customHeight="1" x14ac:dyDescent="0.25">
      <c r="C479" s="60"/>
    </row>
    <row r="480" spans="3:3" ht="15.75" customHeight="1" x14ac:dyDescent="0.25">
      <c r="C480" s="60"/>
    </row>
    <row r="481" spans="3:3" ht="15.75" customHeight="1" x14ac:dyDescent="0.25">
      <c r="C481" s="60"/>
    </row>
    <row r="482" spans="3:3" ht="15.75" customHeight="1" x14ac:dyDescent="0.25">
      <c r="C482" s="60"/>
    </row>
    <row r="483" spans="3:3" ht="15.75" customHeight="1" x14ac:dyDescent="0.25">
      <c r="C483" s="60"/>
    </row>
    <row r="484" spans="3:3" ht="15.75" customHeight="1" x14ac:dyDescent="0.25">
      <c r="C484" s="60"/>
    </row>
    <row r="485" spans="3:3" ht="15.75" customHeight="1" x14ac:dyDescent="0.25">
      <c r="C485" s="60"/>
    </row>
    <row r="486" spans="3:3" ht="15.75" customHeight="1" x14ac:dyDescent="0.25">
      <c r="C486" s="60"/>
    </row>
    <row r="487" spans="3:3" ht="15.75" customHeight="1" x14ac:dyDescent="0.25">
      <c r="C487" s="60"/>
    </row>
    <row r="488" spans="3:3" ht="15.75" customHeight="1" x14ac:dyDescent="0.25">
      <c r="C488" s="60"/>
    </row>
    <row r="489" spans="3:3" ht="15.75" customHeight="1" x14ac:dyDescent="0.25">
      <c r="C489" s="60"/>
    </row>
    <row r="490" spans="3:3" ht="15.75" customHeight="1" x14ac:dyDescent="0.25">
      <c r="C490" s="60"/>
    </row>
    <row r="491" spans="3:3" ht="15.75" customHeight="1" x14ac:dyDescent="0.25">
      <c r="C491" s="60"/>
    </row>
    <row r="492" spans="3:3" ht="15.75" customHeight="1" x14ac:dyDescent="0.25">
      <c r="C492" s="60"/>
    </row>
    <row r="493" spans="3:3" ht="15.75" customHeight="1" x14ac:dyDescent="0.25">
      <c r="C493" s="60"/>
    </row>
    <row r="494" spans="3:3" ht="15.75" customHeight="1" x14ac:dyDescent="0.25">
      <c r="C494" s="60"/>
    </row>
    <row r="495" spans="3:3" ht="15.75" customHeight="1" x14ac:dyDescent="0.25">
      <c r="C495" s="60"/>
    </row>
    <row r="496" spans="3:3" ht="15.75" customHeight="1" x14ac:dyDescent="0.25">
      <c r="C496" s="60"/>
    </row>
    <row r="497" spans="3:3" ht="15.75" customHeight="1" x14ac:dyDescent="0.25">
      <c r="C497" s="60"/>
    </row>
    <row r="498" spans="3:3" ht="15.75" customHeight="1" x14ac:dyDescent="0.25">
      <c r="C498" s="60"/>
    </row>
    <row r="499" spans="3:3" ht="15.75" customHeight="1" x14ac:dyDescent="0.25">
      <c r="C499" s="60"/>
    </row>
    <row r="500" spans="3:3" ht="15.75" customHeight="1" x14ac:dyDescent="0.25">
      <c r="C500" s="60"/>
    </row>
    <row r="501" spans="3:3" ht="15.75" customHeight="1" x14ac:dyDescent="0.25">
      <c r="C501" s="60"/>
    </row>
    <row r="502" spans="3:3" ht="15.75" customHeight="1" x14ac:dyDescent="0.25">
      <c r="C502" s="60"/>
    </row>
    <row r="503" spans="3:3" ht="15.75" customHeight="1" x14ac:dyDescent="0.25">
      <c r="C503" s="60"/>
    </row>
    <row r="504" spans="3:3" ht="15.75" customHeight="1" x14ac:dyDescent="0.25">
      <c r="C504" s="60"/>
    </row>
    <row r="505" spans="3:3" ht="15.75" customHeight="1" x14ac:dyDescent="0.25">
      <c r="C505" s="60"/>
    </row>
    <row r="506" spans="3:3" ht="15.75" customHeight="1" x14ac:dyDescent="0.25">
      <c r="C506" s="60"/>
    </row>
    <row r="507" spans="3:3" ht="15.75" customHeight="1" x14ac:dyDescent="0.25">
      <c r="C507" s="60"/>
    </row>
    <row r="508" spans="3:3" ht="15.75" customHeight="1" x14ac:dyDescent="0.25">
      <c r="C508" s="60"/>
    </row>
    <row r="509" spans="3:3" ht="15.75" customHeight="1" x14ac:dyDescent="0.25">
      <c r="C509" s="60"/>
    </row>
    <row r="510" spans="3:3" ht="15.75" customHeight="1" x14ac:dyDescent="0.25">
      <c r="C510" s="60"/>
    </row>
    <row r="511" spans="3:3" ht="15.75" customHeight="1" x14ac:dyDescent="0.25">
      <c r="C511" s="60"/>
    </row>
    <row r="512" spans="3:3" ht="15.75" customHeight="1" x14ac:dyDescent="0.25">
      <c r="C512" s="60"/>
    </row>
    <row r="513" spans="3:3" ht="15.75" customHeight="1" x14ac:dyDescent="0.25">
      <c r="C513" s="60"/>
    </row>
    <row r="514" spans="3:3" ht="15.75" customHeight="1" x14ac:dyDescent="0.25">
      <c r="C514" s="60"/>
    </row>
    <row r="515" spans="3:3" ht="15.75" customHeight="1" x14ac:dyDescent="0.25">
      <c r="C515" s="60"/>
    </row>
    <row r="516" spans="3:3" ht="15.75" customHeight="1" x14ac:dyDescent="0.25">
      <c r="C516" s="60"/>
    </row>
    <row r="517" spans="3:3" ht="15.75" customHeight="1" x14ac:dyDescent="0.25">
      <c r="C517" s="60"/>
    </row>
    <row r="518" spans="3:3" ht="15.75" customHeight="1" x14ac:dyDescent="0.25">
      <c r="C518" s="60"/>
    </row>
    <row r="519" spans="3:3" ht="15.75" customHeight="1" x14ac:dyDescent="0.25">
      <c r="C519" s="60"/>
    </row>
    <row r="520" spans="3:3" ht="15.75" customHeight="1" x14ac:dyDescent="0.25">
      <c r="C520" s="60"/>
    </row>
    <row r="521" spans="3:3" ht="15.75" customHeight="1" x14ac:dyDescent="0.25">
      <c r="C521" s="60"/>
    </row>
    <row r="522" spans="3:3" ht="15.75" customHeight="1" x14ac:dyDescent="0.25">
      <c r="C522" s="60"/>
    </row>
    <row r="523" spans="3:3" ht="15.75" customHeight="1" x14ac:dyDescent="0.25">
      <c r="C523" s="60"/>
    </row>
    <row r="524" spans="3:3" ht="15.75" customHeight="1" x14ac:dyDescent="0.25">
      <c r="C524" s="60"/>
    </row>
    <row r="525" spans="3:3" ht="15.75" customHeight="1" x14ac:dyDescent="0.25">
      <c r="C525" s="60"/>
    </row>
    <row r="526" spans="3:3" ht="15.75" customHeight="1" x14ac:dyDescent="0.25">
      <c r="C526" s="60"/>
    </row>
    <row r="527" spans="3:3" ht="15.75" customHeight="1" x14ac:dyDescent="0.25">
      <c r="C527" s="60"/>
    </row>
    <row r="528" spans="3:3" ht="15.75" customHeight="1" x14ac:dyDescent="0.25">
      <c r="C528" s="60"/>
    </row>
    <row r="529" spans="3:3" ht="15.75" customHeight="1" x14ac:dyDescent="0.25">
      <c r="C529" s="60"/>
    </row>
    <row r="530" spans="3:3" ht="15.75" customHeight="1" x14ac:dyDescent="0.25">
      <c r="C530" s="60"/>
    </row>
    <row r="531" spans="3:3" ht="15.75" customHeight="1" x14ac:dyDescent="0.25">
      <c r="C531" s="60"/>
    </row>
    <row r="532" spans="3:3" ht="15.75" customHeight="1" x14ac:dyDescent="0.25">
      <c r="C532" s="60"/>
    </row>
    <row r="533" spans="3:3" ht="15.75" customHeight="1" x14ac:dyDescent="0.25">
      <c r="C533" s="60"/>
    </row>
    <row r="534" spans="3:3" ht="15.75" customHeight="1" x14ac:dyDescent="0.25">
      <c r="C534" s="60"/>
    </row>
    <row r="535" spans="3:3" ht="15.75" customHeight="1" x14ac:dyDescent="0.25">
      <c r="C535" s="60"/>
    </row>
    <row r="536" spans="3:3" ht="15.75" customHeight="1" x14ac:dyDescent="0.25">
      <c r="C536" s="60"/>
    </row>
    <row r="537" spans="3:3" ht="15.75" customHeight="1" x14ac:dyDescent="0.25">
      <c r="C537" s="60"/>
    </row>
    <row r="538" spans="3:3" ht="15.75" customHeight="1" x14ac:dyDescent="0.25">
      <c r="C538" s="60"/>
    </row>
    <row r="539" spans="3:3" ht="15.75" customHeight="1" x14ac:dyDescent="0.25">
      <c r="C539" s="60"/>
    </row>
    <row r="540" spans="3:3" ht="15.75" customHeight="1" x14ac:dyDescent="0.25">
      <c r="C540" s="60"/>
    </row>
    <row r="541" spans="3:3" ht="15.75" customHeight="1" x14ac:dyDescent="0.25">
      <c r="C541" s="60"/>
    </row>
    <row r="542" spans="3:3" ht="15.75" customHeight="1" x14ac:dyDescent="0.25">
      <c r="C542" s="60"/>
    </row>
    <row r="543" spans="3:3" ht="15.75" customHeight="1" x14ac:dyDescent="0.25">
      <c r="C543" s="60"/>
    </row>
    <row r="544" spans="3:3" ht="15.75" customHeight="1" x14ac:dyDescent="0.25">
      <c r="C544" s="60"/>
    </row>
    <row r="545" spans="3:3" ht="15.75" customHeight="1" x14ac:dyDescent="0.25">
      <c r="C545" s="60"/>
    </row>
    <row r="546" spans="3:3" ht="15.75" customHeight="1" x14ac:dyDescent="0.25">
      <c r="C546" s="60"/>
    </row>
    <row r="547" spans="3:3" ht="15.75" customHeight="1" x14ac:dyDescent="0.25">
      <c r="C547" s="60"/>
    </row>
    <row r="548" spans="3:3" ht="15.75" customHeight="1" x14ac:dyDescent="0.25">
      <c r="C548" s="60"/>
    </row>
    <row r="549" spans="3:3" ht="15.75" customHeight="1" x14ac:dyDescent="0.25">
      <c r="C549" s="60"/>
    </row>
    <row r="550" spans="3:3" ht="15.75" customHeight="1" x14ac:dyDescent="0.25">
      <c r="C550" s="60"/>
    </row>
    <row r="551" spans="3:3" ht="15.75" customHeight="1" x14ac:dyDescent="0.25">
      <c r="C551" s="60"/>
    </row>
    <row r="552" spans="3:3" ht="15.75" customHeight="1" x14ac:dyDescent="0.25">
      <c r="C552" s="60"/>
    </row>
    <row r="553" spans="3:3" ht="15.75" customHeight="1" x14ac:dyDescent="0.25">
      <c r="C553" s="60"/>
    </row>
    <row r="554" spans="3:3" ht="15.75" customHeight="1" x14ac:dyDescent="0.25">
      <c r="C554" s="60"/>
    </row>
    <row r="555" spans="3:3" ht="15.75" customHeight="1" x14ac:dyDescent="0.25">
      <c r="C555" s="60"/>
    </row>
    <row r="556" spans="3:3" ht="15.75" customHeight="1" x14ac:dyDescent="0.25">
      <c r="C556" s="60"/>
    </row>
    <row r="557" spans="3:3" ht="15.75" customHeight="1" x14ac:dyDescent="0.25">
      <c r="C557" s="60"/>
    </row>
    <row r="558" spans="3:3" ht="15.75" customHeight="1" x14ac:dyDescent="0.25">
      <c r="C558" s="60"/>
    </row>
    <row r="559" spans="3:3" ht="15.75" customHeight="1" x14ac:dyDescent="0.25">
      <c r="C559" s="60"/>
    </row>
    <row r="560" spans="3:3" ht="15.75" customHeight="1" x14ac:dyDescent="0.25">
      <c r="C560" s="60"/>
    </row>
    <row r="561" spans="3:3" ht="15.75" customHeight="1" x14ac:dyDescent="0.25">
      <c r="C561" s="60"/>
    </row>
    <row r="562" spans="3:3" ht="15.75" customHeight="1" x14ac:dyDescent="0.25">
      <c r="C562" s="60"/>
    </row>
    <row r="563" spans="3:3" ht="15.75" customHeight="1" x14ac:dyDescent="0.25">
      <c r="C563" s="60"/>
    </row>
    <row r="564" spans="3:3" ht="15.75" customHeight="1" x14ac:dyDescent="0.25">
      <c r="C564" s="60"/>
    </row>
    <row r="565" spans="3:3" ht="15.75" customHeight="1" x14ac:dyDescent="0.25">
      <c r="C565" s="60"/>
    </row>
    <row r="566" spans="3:3" ht="15.75" customHeight="1" x14ac:dyDescent="0.25">
      <c r="C566" s="60"/>
    </row>
    <row r="567" spans="3:3" ht="15.75" customHeight="1" x14ac:dyDescent="0.25">
      <c r="C567" s="60"/>
    </row>
    <row r="568" spans="3:3" ht="15.75" customHeight="1" x14ac:dyDescent="0.25">
      <c r="C568" s="60"/>
    </row>
    <row r="569" spans="3:3" ht="15.75" customHeight="1" x14ac:dyDescent="0.25">
      <c r="C569" s="60"/>
    </row>
    <row r="570" spans="3:3" ht="15.75" customHeight="1" x14ac:dyDescent="0.25">
      <c r="C570" s="60"/>
    </row>
    <row r="571" spans="3:3" ht="15.75" customHeight="1" x14ac:dyDescent="0.25">
      <c r="C571" s="60"/>
    </row>
    <row r="572" spans="3:3" ht="15.75" customHeight="1" x14ac:dyDescent="0.25">
      <c r="C572" s="60"/>
    </row>
    <row r="573" spans="3:3" ht="15.75" customHeight="1" x14ac:dyDescent="0.25">
      <c r="C573" s="60"/>
    </row>
    <row r="574" spans="3:3" ht="15.75" customHeight="1" x14ac:dyDescent="0.25">
      <c r="C574" s="60"/>
    </row>
    <row r="575" spans="3:3" ht="15.75" customHeight="1" x14ac:dyDescent="0.25">
      <c r="C575" s="60"/>
    </row>
    <row r="576" spans="3:3" ht="15.75" customHeight="1" x14ac:dyDescent="0.25">
      <c r="C576" s="60"/>
    </row>
    <row r="577" spans="3:3" ht="15.75" customHeight="1" x14ac:dyDescent="0.25">
      <c r="C577" s="60"/>
    </row>
    <row r="578" spans="3:3" ht="15.75" customHeight="1" x14ac:dyDescent="0.25">
      <c r="C578" s="60"/>
    </row>
    <row r="579" spans="3:3" ht="15.75" customHeight="1" x14ac:dyDescent="0.25">
      <c r="C579" s="60"/>
    </row>
    <row r="580" spans="3:3" ht="15.75" customHeight="1" x14ac:dyDescent="0.25">
      <c r="C580" s="60"/>
    </row>
    <row r="581" spans="3:3" ht="15.75" customHeight="1" x14ac:dyDescent="0.25">
      <c r="C581" s="60"/>
    </row>
    <row r="582" spans="3:3" ht="15.75" customHeight="1" x14ac:dyDescent="0.25">
      <c r="C582" s="60"/>
    </row>
    <row r="583" spans="3:3" ht="15.75" customHeight="1" x14ac:dyDescent="0.25">
      <c r="C583" s="60"/>
    </row>
    <row r="584" spans="3:3" ht="15.75" customHeight="1" x14ac:dyDescent="0.25">
      <c r="C584" s="60"/>
    </row>
    <row r="585" spans="3:3" ht="15.75" customHeight="1" x14ac:dyDescent="0.25">
      <c r="C585" s="60"/>
    </row>
    <row r="586" spans="3:3" ht="15.75" customHeight="1" x14ac:dyDescent="0.25">
      <c r="C586" s="60"/>
    </row>
    <row r="587" spans="3:3" ht="15.75" customHeight="1" x14ac:dyDescent="0.25">
      <c r="C587" s="60"/>
    </row>
    <row r="588" spans="3:3" ht="15.75" customHeight="1" x14ac:dyDescent="0.25">
      <c r="C588" s="60"/>
    </row>
    <row r="589" spans="3:3" ht="15.75" customHeight="1" x14ac:dyDescent="0.25">
      <c r="C589" s="60"/>
    </row>
    <row r="590" spans="3:3" ht="15.75" customHeight="1" x14ac:dyDescent="0.25">
      <c r="C590" s="60"/>
    </row>
    <row r="591" spans="3:3" ht="15.75" customHeight="1" x14ac:dyDescent="0.25">
      <c r="C591" s="60"/>
    </row>
    <row r="592" spans="3:3" ht="15.75" customHeight="1" x14ac:dyDescent="0.25">
      <c r="C592" s="60"/>
    </row>
    <row r="593" spans="3:3" ht="15.75" customHeight="1" x14ac:dyDescent="0.25">
      <c r="C593" s="60"/>
    </row>
    <row r="594" spans="3:3" ht="15.75" customHeight="1" x14ac:dyDescent="0.25">
      <c r="C594" s="60"/>
    </row>
    <row r="595" spans="3:3" ht="15.75" customHeight="1" x14ac:dyDescent="0.25">
      <c r="C595" s="60"/>
    </row>
    <row r="596" spans="3:3" ht="15.75" customHeight="1" x14ac:dyDescent="0.25">
      <c r="C596" s="60"/>
    </row>
    <row r="597" spans="3:3" ht="15.75" customHeight="1" x14ac:dyDescent="0.25">
      <c r="C597" s="60"/>
    </row>
    <row r="598" spans="3:3" ht="15.75" customHeight="1" x14ac:dyDescent="0.25">
      <c r="C598" s="60"/>
    </row>
    <row r="599" spans="3:3" ht="15.75" customHeight="1" x14ac:dyDescent="0.25">
      <c r="C599" s="60"/>
    </row>
    <row r="600" spans="3:3" ht="15.75" customHeight="1" x14ac:dyDescent="0.25">
      <c r="C600" s="60"/>
    </row>
    <row r="601" spans="3:3" ht="15.75" customHeight="1" x14ac:dyDescent="0.25">
      <c r="C601" s="60"/>
    </row>
    <row r="602" spans="3:3" ht="15.75" customHeight="1" x14ac:dyDescent="0.25">
      <c r="C602" s="60"/>
    </row>
    <row r="603" spans="3:3" ht="15.75" customHeight="1" x14ac:dyDescent="0.25">
      <c r="C603" s="60"/>
    </row>
    <row r="604" spans="3:3" ht="15.75" customHeight="1" x14ac:dyDescent="0.25">
      <c r="C604" s="60"/>
    </row>
    <row r="605" spans="3:3" ht="15.75" customHeight="1" x14ac:dyDescent="0.25">
      <c r="C605" s="60"/>
    </row>
    <row r="606" spans="3:3" ht="15.75" customHeight="1" x14ac:dyDescent="0.25">
      <c r="C606" s="60"/>
    </row>
    <row r="607" spans="3:3" ht="15.75" customHeight="1" x14ac:dyDescent="0.25">
      <c r="C607" s="60"/>
    </row>
    <row r="608" spans="3:3" ht="15.75" customHeight="1" x14ac:dyDescent="0.25">
      <c r="C608" s="60"/>
    </row>
    <row r="609" spans="3:3" ht="15.75" customHeight="1" x14ac:dyDescent="0.25">
      <c r="C609" s="60"/>
    </row>
    <row r="610" spans="3:3" ht="15.75" customHeight="1" x14ac:dyDescent="0.25">
      <c r="C610" s="60"/>
    </row>
    <row r="611" spans="3:3" ht="15.75" customHeight="1" x14ac:dyDescent="0.25">
      <c r="C611" s="60"/>
    </row>
    <row r="612" spans="3:3" ht="15.75" customHeight="1" x14ac:dyDescent="0.25">
      <c r="C612" s="60"/>
    </row>
    <row r="613" spans="3:3" ht="15.75" customHeight="1" x14ac:dyDescent="0.25">
      <c r="C613" s="60"/>
    </row>
    <row r="614" spans="3:3" ht="15.75" customHeight="1" x14ac:dyDescent="0.25">
      <c r="C614" s="60"/>
    </row>
    <row r="615" spans="3:3" ht="15.75" customHeight="1" x14ac:dyDescent="0.25">
      <c r="C615" s="60"/>
    </row>
    <row r="616" spans="3:3" ht="15.75" customHeight="1" x14ac:dyDescent="0.25">
      <c r="C616" s="60"/>
    </row>
    <row r="617" spans="3:3" ht="15.75" customHeight="1" x14ac:dyDescent="0.25">
      <c r="C617" s="60"/>
    </row>
    <row r="618" spans="3:3" ht="15.75" customHeight="1" x14ac:dyDescent="0.25">
      <c r="C618" s="60"/>
    </row>
    <row r="619" spans="3:3" ht="15.75" customHeight="1" x14ac:dyDescent="0.25">
      <c r="C619" s="60"/>
    </row>
    <row r="620" spans="3:3" ht="15.75" customHeight="1" x14ac:dyDescent="0.25">
      <c r="C620" s="60"/>
    </row>
    <row r="621" spans="3:3" ht="15.75" customHeight="1" x14ac:dyDescent="0.25">
      <c r="C621" s="60"/>
    </row>
    <row r="622" spans="3:3" ht="15.75" customHeight="1" x14ac:dyDescent="0.25">
      <c r="C622" s="60"/>
    </row>
    <row r="623" spans="3:3" ht="15.75" customHeight="1" x14ac:dyDescent="0.25">
      <c r="C623" s="60"/>
    </row>
    <row r="624" spans="3:3" ht="15.75" customHeight="1" x14ac:dyDescent="0.25">
      <c r="C624" s="60"/>
    </row>
    <row r="625" spans="3:3" ht="15.75" customHeight="1" x14ac:dyDescent="0.25">
      <c r="C625" s="60"/>
    </row>
    <row r="626" spans="3:3" ht="15.75" customHeight="1" x14ac:dyDescent="0.25">
      <c r="C626" s="60"/>
    </row>
    <row r="627" spans="3:3" ht="15.75" customHeight="1" x14ac:dyDescent="0.25">
      <c r="C627" s="60"/>
    </row>
    <row r="628" spans="3:3" ht="15.75" customHeight="1" x14ac:dyDescent="0.25">
      <c r="C628" s="60"/>
    </row>
    <row r="629" spans="3:3" ht="15.75" customHeight="1" x14ac:dyDescent="0.25">
      <c r="C629" s="60"/>
    </row>
    <row r="630" spans="3:3" ht="15.75" customHeight="1" x14ac:dyDescent="0.25">
      <c r="C630" s="60"/>
    </row>
    <row r="631" spans="3:3" ht="15.75" customHeight="1" x14ac:dyDescent="0.25">
      <c r="C631" s="60"/>
    </row>
    <row r="632" spans="3:3" ht="15.75" customHeight="1" x14ac:dyDescent="0.25">
      <c r="C632" s="60"/>
    </row>
    <row r="633" spans="3:3" ht="15.75" customHeight="1" x14ac:dyDescent="0.25">
      <c r="C633" s="60"/>
    </row>
    <row r="634" spans="3:3" ht="15.75" customHeight="1" x14ac:dyDescent="0.25">
      <c r="C634" s="60"/>
    </row>
    <row r="635" spans="3:3" ht="15.75" customHeight="1" x14ac:dyDescent="0.25">
      <c r="C635" s="60"/>
    </row>
    <row r="636" spans="3:3" ht="15.75" customHeight="1" x14ac:dyDescent="0.25">
      <c r="C636" s="60"/>
    </row>
    <row r="637" spans="3:3" ht="15.75" customHeight="1" x14ac:dyDescent="0.25">
      <c r="C637" s="60"/>
    </row>
    <row r="638" spans="3:3" ht="15.75" customHeight="1" x14ac:dyDescent="0.25">
      <c r="C638" s="60"/>
    </row>
    <row r="639" spans="3:3" ht="15.75" customHeight="1" x14ac:dyDescent="0.25">
      <c r="C639" s="60"/>
    </row>
    <row r="640" spans="3:3" ht="15.75" customHeight="1" x14ac:dyDescent="0.25">
      <c r="C640" s="60"/>
    </row>
    <row r="641" spans="3:3" ht="15.75" customHeight="1" x14ac:dyDescent="0.25">
      <c r="C641" s="60"/>
    </row>
    <row r="642" spans="3:3" ht="15.75" customHeight="1" x14ac:dyDescent="0.25">
      <c r="C642" s="60"/>
    </row>
    <row r="643" spans="3:3" ht="15.75" customHeight="1" x14ac:dyDescent="0.25">
      <c r="C643" s="60"/>
    </row>
    <row r="644" spans="3:3" ht="15.75" customHeight="1" x14ac:dyDescent="0.25">
      <c r="C644" s="60"/>
    </row>
    <row r="645" spans="3:3" ht="15.75" customHeight="1" x14ac:dyDescent="0.25">
      <c r="C645" s="60"/>
    </row>
    <row r="646" spans="3:3" ht="15.75" customHeight="1" x14ac:dyDescent="0.25">
      <c r="C646" s="60"/>
    </row>
    <row r="647" spans="3:3" ht="15.75" customHeight="1" x14ac:dyDescent="0.25">
      <c r="C647" s="60"/>
    </row>
    <row r="648" spans="3:3" ht="15.75" customHeight="1" x14ac:dyDescent="0.25">
      <c r="C648" s="60"/>
    </row>
    <row r="649" spans="3:3" ht="15.75" customHeight="1" x14ac:dyDescent="0.25">
      <c r="C649" s="60"/>
    </row>
    <row r="650" spans="3:3" ht="15.75" customHeight="1" x14ac:dyDescent="0.25">
      <c r="C650" s="60"/>
    </row>
    <row r="651" spans="3:3" ht="15.75" customHeight="1" x14ac:dyDescent="0.25">
      <c r="C651" s="60"/>
    </row>
    <row r="652" spans="3:3" ht="15.75" customHeight="1" x14ac:dyDescent="0.25">
      <c r="C652" s="60"/>
    </row>
    <row r="653" spans="3:3" ht="15.75" customHeight="1" x14ac:dyDescent="0.25">
      <c r="C653" s="60"/>
    </row>
    <row r="654" spans="3:3" ht="15.75" customHeight="1" x14ac:dyDescent="0.25">
      <c r="C654" s="60"/>
    </row>
    <row r="655" spans="3:3" ht="15.75" customHeight="1" x14ac:dyDescent="0.25">
      <c r="C655" s="60"/>
    </row>
    <row r="656" spans="3:3" ht="15.75" customHeight="1" x14ac:dyDescent="0.25">
      <c r="C656" s="60"/>
    </row>
    <row r="657" spans="3:3" ht="15.75" customHeight="1" x14ac:dyDescent="0.25">
      <c r="C657" s="60"/>
    </row>
    <row r="658" spans="3:3" ht="15.75" customHeight="1" x14ac:dyDescent="0.25">
      <c r="C658" s="60"/>
    </row>
    <row r="659" spans="3:3" ht="15.75" customHeight="1" x14ac:dyDescent="0.25">
      <c r="C659" s="60"/>
    </row>
    <row r="660" spans="3:3" ht="15.75" customHeight="1" x14ac:dyDescent="0.25">
      <c r="C660" s="60"/>
    </row>
    <row r="661" spans="3:3" ht="15.75" customHeight="1" x14ac:dyDescent="0.25">
      <c r="C661" s="60"/>
    </row>
    <row r="662" spans="3:3" ht="15.75" customHeight="1" x14ac:dyDescent="0.25">
      <c r="C662" s="60"/>
    </row>
    <row r="663" spans="3:3" ht="15.75" customHeight="1" x14ac:dyDescent="0.25">
      <c r="C663" s="60"/>
    </row>
    <row r="664" spans="3:3" ht="15.75" customHeight="1" x14ac:dyDescent="0.25">
      <c r="C664" s="60"/>
    </row>
    <row r="665" spans="3:3" ht="15.75" customHeight="1" x14ac:dyDescent="0.25">
      <c r="C665" s="60"/>
    </row>
    <row r="666" spans="3:3" ht="15.75" customHeight="1" x14ac:dyDescent="0.25">
      <c r="C666" s="60"/>
    </row>
    <row r="667" spans="3:3" ht="15.75" customHeight="1" x14ac:dyDescent="0.25">
      <c r="C667" s="60"/>
    </row>
    <row r="668" spans="3:3" ht="15.75" customHeight="1" x14ac:dyDescent="0.25">
      <c r="C668" s="60"/>
    </row>
    <row r="669" spans="3:3" ht="15.75" customHeight="1" x14ac:dyDescent="0.25">
      <c r="C669" s="60"/>
    </row>
    <row r="670" spans="3:3" ht="15.75" customHeight="1" x14ac:dyDescent="0.25">
      <c r="C670" s="60"/>
    </row>
    <row r="671" spans="3:3" ht="15.75" customHeight="1" x14ac:dyDescent="0.25">
      <c r="C671" s="60"/>
    </row>
    <row r="672" spans="3:3" ht="15.75" customHeight="1" x14ac:dyDescent="0.25">
      <c r="C672" s="60"/>
    </row>
    <row r="673" spans="3:3" ht="15.75" customHeight="1" x14ac:dyDescent="0.25">
      <c r="C673" s="60"/>
    </row>
    <row r="674" spans="3:3" ht="15.75" customHeight="1" x14ac:dyDescent="0.25">
      <c r="C674" s="60"/>
    </row>
    <row r="675" spans="3:3" ht="15.75" customHeight="1" x14ac:dyDescent="0.25">
      <c r="C675" s="60"/>
    </row>
    <row r="676" spans="3:3" ht="15.75" customHeight="1" x14ac:dyDescent="0.25">
      <c r="C676" s="60"/>
    </row>
    <row r="677" spans="3:3" ht="15.75" customHeight="1" x14ac:dyDescent="0.25">
      <c r="C677" s="60"/>
    </row>
    <row r="678" spans="3:3" ht="15.75" customHeight="1" x14ac:dyDescent="0.25">
      <c r="C678" s="60"/>
    </row>
    <row r="679" spans="3:3" ht="15.75" customHeight="1" x14ac:dyDescent="0.25">
      <c r="C679" s="60"/>
    </row>
    <row r="680" spans="3:3" ht="15.75" customHeight="1" x14ac:dyDescent="0.25">
      <c r="C680" s="60"/>
    </row>
    <row r="681" spans="3:3" ht="15.75" customHeight="1" x14ac:dyDescent="0.25">
      <c r="C681" s="60"/>
    </row>
    <row r="682" spans="3:3" ht="15.75" customHeight="1" x14ac:dyDescent="0.25">
      <c r="C682" s="60"/>
    </row>
    <row r="683" spans="3:3" ht="15.75" customHeight="1" x14ac:dyDescent="0.25">
      <c r="C683" s="60"/>
    </row>
    <row r="684" spans="3:3" ht="15.75" customHeight="1" x14ac:dyDescent="0.25">
      <c r="C684" s="60"/>
    </row>
    <row r="685" spans="3:3" ht="15.75" customHeight="1" x14ac:dyDescent="0.25">
      <c r="C685" s="60"/>
    </row>
    <row r="686" spans="3:3" ht="15.75" customHeight="1" x14ac:dyDescent="0.25">
      <c r="C686" s="60"/>
    </row>
    <row r="687" spans="3:3" ht="15.75" customHeight="1" x14ac:dyDescent="0.25">
      <c r="C687" s="60"/>
    </row>
    <row r="688" spans="3:3" ht="15.75" customHeight="1" x14ac:dyDescent="0.25">
      <c r="C688" s="60"/>
    </row>
    <row r="689" spans="3:3" ht="15.75" customHeight="1" x14ac:dyDescent="0.25">
      <c r="C689" s="60"/>
    </row>
    <row r="690" spans="3:3" ht="15.75" customHeight="1" x14ac:dyDescent="0.25">
      <c r="C690" s="60"/>
    </row>
    <row r="691" spans="3:3" ht="15.75" customHeight="1" x14ac:dyDescent="0.25">
      <c r="C691" s="60"/>
    </row>
    <row r="692" spans="3:3" ht="15.75" customHeight="1" x14ac:dyDescent="0.25">
      <c r="C692" s="60"/>
    </row>
    <row r="693" spans="3:3" ht="15.75" customHeight="1" x14ac:dyDescent="0.25">
      <c r="C693" s="60"/>
    </row>
    <row r="694" spans="3:3" ht="15.75" customHeight="1" x14ac:dyDescent="0.25">
      <c r="C694" s="60"/>
    </row>
    <row r="695" spans="3:3" ht="15.75" customHeight="1" x14ac:dyDescent="0.25">
      <c r="C695" s="60"/>
    </row>
    <row r="696" spans="3:3" ht="15.75" customHeight="1" x14ac:dyDescent="0.25">
      <c r="C696" s="60"/>
    </row>
    <row r="697" spans="3:3" ht="15.75" customHeight="1" x14ac:dyDescent="0.25">
      <c r="C697" s="60"/>
    </row>
    <row r="698" spans="3:3" ht="15.75" customHeight="1" x14ac:dyDescent="0.25">
      <c r="C698" s="60"/>
    </row>
    <row r="699" spans="3:3" ht="15.75" customHeight="1" x14ac:dyDescent="0.25">
      <c r="C699" s="60"/>
    </row>
    <row r="700" spans="3:3" ht="15.75" customHeight="1" x14ac:dyDescent="0.25">
      <c r="C700" s="60"/>
    </row>
    <row r="701" spans="3:3" ht="15.75" customHeight="1" x14ac:dyDescent="0.25">
      <c r="C701" s="60"/>
    </row>
    <row r="702" spans="3:3" ht="15.75" customHeight="1" x14ac:dyDescent="0.25">
      <c r="C702" s="60"/>
    </row>
    <row r="703" spans="3:3" ht="15.75" customHeight="1" x14ac:dyDescent="0.25">
      <c r="C703" s="60"/>
    </row>
    <row r="704" spans="3:3" ht="15.75" customHeight="1" x14ac:dyDescent="0.25">
      <c r="C704" s="60"/>
    </row>
    <row r="705" spans="3:3" ht="15.75" customHeight="1" x14ac:dyDescent="0.25">
      <c r="C705" s="60"/>
    </row>
    <row r="706" spans="3:3" ht="15.75" customHeight="1" x14ac:dyDescent="0.25">
      <c r="C706" s="60"/>
    </row>
    <row r="707" spans="3:3" ht="15.75" customHeight="1" x14ac:dyDescent="0.25">
      <c r="C707" s="60"/>
    </row>
    <row r="708" spans="3:3" ht="15.75" customHeight="1" x14ac:dyDescent="0.25">
      <c r="C708" s="60"/>
    </row>
    <row r="709" spans="3:3" ht="15.75" customHeight="1" x14ac:dyDescent="0.25">
      <c r="C709" s="60"/>
    </row>
    <row r="710" spans="3:3" ht="15.75" customHeight="1" x14ac:dyDescent="0.25">
      <c r="C710" s="60"/>
    </row>
    <row r="711" spans="3:3" ht="15.75" customHeight="1" x14ac:dyDescent="0.25">
      <c r="C711" s="60"/>
    </row>
    <row r="712" spans="3:3" ht="15.75" customHeight="1" x14ac:dyDescent="0.25">
      <c r="C712" s="60"/>
    </row>
    <row r="713" spans="3:3" ht="15.75" customHeight="1" x14ac:dyDescent="0.25">
      <c r="C713" s="60"/>
    </row>
    <row r="714" spans="3:3" ht="15.75" customHeight="1" x14ac:dyDescent="0.25">
      <c r="C714" s="60"/>
    </row>
    <row r="715" spans="3:3" ht="15.75" customHeight="1" x14ac:dyDescent="0.25">
      <c r="C715" s="60"/>
    </row>
    <row r="716" spans="3:3" ht="15.75" customHeight="1" x14ac:dyDescent="0.25">
      <c r="C716" s="60"/>
    </row>
    <row r="717" spans="3:3" ht="15.75" customHeight="1" x14ac:dyDescent="0.25">
      <c r="C717" s="60"/>
    </row>
    <row r="718" spans="3:3" ht="15.75" customHeight="1" x14ac:dyDescent="0.25">
      <c r="C718" s="60"/>
    </row>
    <row r="719" spans="3:3" ht="15.75" customHeight="1" x14ac:dyDescent="0.25">
      <c r="C719" s="60"/>
    </row>
    <row r="720" spans="3:3" ht="15.75" customHeight="1" x14ac:dyDescent="0.25">
      <c r="C720" s="60"/>
    </row>
    <row r="721" spans="3:3" ht="15.75" customHeight="1" x14ac:dyDescent="0.25">
      <c r="C721" s="60"/>
    </row>
    <row r="722" spans="3:3" ht="15.75" customHeight="1" x14ac:dyDescent="0.25">
      <c r="C722" s="60"/>
    </row>
    <row r="723" spans="3:3" ht="15.75" customHeight="1" x14ac:dyDescent="0.25">
      <c r="C723" s="60"/>
    </row>
    <row r="724" spans="3:3" ht="15.75" customHeight="1" x14ac:dyDescent="0.25">
      <c r="C724" s="60"/>
    </row>
    <row r="725" spans="3:3" ht="15.75" customHeight="1" x14ac:dyDescent="0.25">
      <c r="C725" s="60"/>
    </row>
    <row r="726" spans="3:3" ht="15.75" customHeight="1" x14ac:dyDescent="0.25">
      <c r="C726" s="60"/>
    </row>
    <row r="727" spans="3:3" ht="15.75" customHeight="1" x14ac:dyDescent="0.25">
      <c r="C727" s="60"/>
    </row>
    <row r="728" spans="3:3" ht="15.75" customHeight="1" x14ac:dyDescent="0.25">
      <c r="C728" s="60"/>
    </row>
    <row r="729" spans="3:3" ht="15.75" customHeight="1" x14ac:dyDescent="0.25">
      <c r="C729" s="60"/>
    </row>
    <row r="730" spans="3:3" ht="15.75" customHeight="1" x14ac:dyDescent="0.25">
      <c r="C730" s="60"/>
    </row>
    <row r="731" spans="3:3" ht="15.75" customHeight="1" x14ac:dyDescent="0.25">
      <c r="C731" s="60"/>
    </row>
    <row r="732" spans="3:3" ht="15.75" customHeight="1" x14ac:dyDescent="0.25">
      <c r="C732" s="60"/>
    </row>
    <row r="733" spans="3:3" ht="15.75" customHeight="1" x14ac:dyDescent="0.25">
      <c r="C733" s="60"/>
    </row>
    <row r="734" spans="3:3" ht="15.75" customHeight="1" x14ac:dyDescent="0.25">
      <c r="C734" s="60"/>
    </row>
    <row r="735" spans="3:3" ht="15.75" customHeight="1" x14ac:dyDescent="0.25">
      <c r="C735" s="60"/>
    </row>
    <row r="736" spans="3:3" ht="15.75" customHeight="1" x14ac:dyDescent="0.25">
      <c r="C736" s="60"/>
    </row>
    <row r="737" spans="3:3" ht="15.75" customHeight="1" x14ac:dyDescent="0.25">
      <c r="C737" s="60"/>
    </row>
    <row r="738" spans="3:3" ht="15.75" customHeight="1" x14ac:dyDescent="0.25">
      <c r="C738" s="60"/>
    </row>
    <row r="739" spans="3:3" ht="15.75" customHeight="1" x14ac:dyDescent="0.25">
      <c r="C739" s="60"/>
    </row>
    <row r="740" spans="3:3" ht="15.75" customHeight="1" x14ac:dyDescent="0.25">
      <c r="C740" s="60"/>
    </row>
    <row r="741" spans="3:3" ht="15.75" customHeight="1" x14ac:dyDescent="0.25">
      <c r="C741" s="60"/>
    </row>
    <row r="742" spans="3:3" ht="15.75" customHeight="1" x14ac:dyDescent="0.25">
      <c r="C742" s="60"/>
    </row>
    <row r="743" spans="3:3" ht="15.75" customHeight="1" x14ac:dyDescent="0.25">
      <c r="C743" s="60"/>
    </row>
    <row r="744" spans="3:3" ht="15.75" customHeight="1" x14ac:dyDescent="0.25">
      <c r="C744" s="60"/>
    </row>
    <row r="745" spans="3:3" ht="15.75" customHeight="1" x14ac:dyDescent="0.25">
      <c r="C745" s="60"/>
    </row>
    <row r="746" spans="3:3" ht="15.75" customHeight="1" x14ac:dyDescent="0.25">
      <c r="C746" s="60"/>
    </row>
    <row r="747" spans="3:3" ht="15.75" customHeight="1" x14ac:dyDescent="0.25">
      <c r="C747" s="60"/>
    </row>
    <row r="748" spans="3:3" ht="15.75" customHeight="1" x14ac:dyDescent="0.25">
      <c r="C748" s="60"/>
    </row>
    <row r="749" spans="3:3" ht="15.75" customHeight="1" x14ac:dyDescent="0.25">
      <c r="C749" s="60"/>
    </row>
    <row r="750" spans="3:3" ht="15.75" customHeight="1" x14ac:dyDescent="0.25">
      <c r="C750" s="60"/>
    </row>
    <row r="751" spans="3:3" ht="15.75" customHeight="1" x14ac:dyDescent="0.25">
      <c r="C751" s="60"/>
    </row>
    <row r="752" spans="3:3" ht="15.75" customHeight="1" x14ac:dyDescent="0.25">
      <c r="C752" s="60"/>
    </row>
    <row r="753" spans="3:3" ht="15.75" customHeight="1" x14ac:dyDescent="0.25">
      <c r="C753" s="60"/>
    </row>
    <row r="754" spans="3:3" ht="15.75" customHeight="1" x14ac:dyDescent="0.25">
      <c r="C754" s="60"/>
    </row>
    <row r="755" spans="3:3" ht="15.75" customHeight="1" x14ac:dyDescent="0.25">
      <c r="C755" s="60"/>
    </row>
    <row r="756" spans="3:3" ht="15.75" customHeight="1" x14ac:dyDescent="0.25">
      <c r="C756" s="60"/>
    </row>
    <row r="757" spans="3:3" ht="15.75" customHeight="1" x14ac:dyDescent="0.25">
      <c r="C757" s="60"/>
    </row>
    <row r="758" spans="3:3" ht="15.75" customHeight="1" x14ac:dyDescent="0.25">
      <c r="C758" s="60"/>
    </row>
    <row r="759" spans="3:3" ht="15.75" customHeight="1" x14ac:dyDescent="0.25">
      <c r="C759" s="60"/>
    </row>
    <row r="760" spans="3:3" ht="15.75" customHeight="1" x14ac:dyDescent="0.25">
      <c r="C760" s="60"/>
    </row>
    <row r="761" spans="3:3" ht="15.75" customHeight="1" x14ac:dyDescent="0.25">
      <c r="C761" s="60"/>
    </row>
    <row r="762" spans="3:3" ht="15.75" customHeight="1" x14ac:dyDescent="0.25">
      <c r="C762" s="60"/>
    </row>
    <row r="763" spans="3:3" ht="15.75" customHeight="1" x14ac:dyDescent="0.25">
      <c r="C763" s="60"/>
    </row>
    <row r="764" spans="3:3" ht="15.75" customHeight="1" x14ac:dyDescent="0.25">
      <c r="C764" s="60"/>
    </row>
    <row r="765" spans="3:3" ht="15.75" customHeight="1" x14ac:dyDescent="0.25">
      <c r="C765" s="60"/>
    </row>
    <row r="766" spans="3:3" ht="15.75" customHeight="1" x14ac:dyDescent="0.25">
      <c r="C766" s="60"/>
    </row>
    <row r="767" spans="3:3" ht="15.75" customHeight="1" x14ac:dyDescent="0.25">
      <c r="C767" s="60"/>
    </row>
    <row r="768" spans="3:3" ht="15.75" customHeight="1" x14ac:dyDescent="0.25">
      <c r="C768" s="60"/>
    </row>
    <row r="769" spans="3:3" ht="15.75" customHeight="1" x14ac:dyDescent="0.25">
      <c r="C769" s="60"/>
    </row>
    <row r="770" spans="3:3" ht="15.75" customHeight="1" x14ac:dyDescent="0.25">
      <c r="C770" s="60"/>
    </row>
    <row r="771" spans="3:3" ht="15.75" customHeight="1" x14ac:dyDescent="0.25">
      <c r="C771" s="60"/>
    </row>
    <row r="772" spans="3:3" ht="15.75" customHeight="1" x14ac:dyDescent="0.25">
      <c r="C772" s="60"/>
    </row>
    <row r="773" spans="3:3" ht="15.75" customHeight="1" x14ac:dyDescent="0.25">
      <c r="C773" s="60"/>
    </row>
    <row r="774" spans="3:3" ht="15.75" customHeight="1" x14ac:dyDescent="0.25">
      <c r="C774" s="60"/>
    </row>
    <row r="775" spans="3:3" ht="15.75" customHeight="1" x14ac:dyDescent="0.25">
      <c r="C775" s="60"/>
    </row>
    <row r="776" spans="3:3" ht="15.75" customHeight="1" x14ac:dyDescent="0.25">
      <c r="C776" s="60"/>
    </row>
    <row r="777" spans="3:3" ht="15.75" customHeight="1" x14ac:dyDescent="0.25">
      <c r="C777" s="60"/>
    </row>
    <row r="778" spans="3:3" ht="15.75" customHeight="1" x14ac:dyDescent="0.25">
      <c r="C778" s="60"/>
    </row>
    <row r="779" spans="3:3" ht="15.75" customHeight="1" x14ac:dyDescent="0.25">
      <c r="C779" s="60"/>
    </row>
    <row r="780" spans="3:3" ht="15.75" customHeight="1" x14ac:dyDescent="0.25">
      <c r="C780" s="60"/>
    </row>
    <row r="781" spans="3:3" ht="15.75" customHeight="1" x14ac:dyDescent="0.25">
      <c r="C781" s="60"/>
    </row>
    <row r="782" spans="3:3" ht="15.75" customHeight="1" x14ac:dyDescent="0.25">
      <c r="C782" s="60"/>
    </row>
    <row r="783" spans="3:3" ht="15.75" customHeight="1" x14ac:dyDescent="0.25">
      <c r="C783" s="60"/>
    </row>
    <row r="784" spans="3:3" ht="15.75" customHeight="1" x14ac:dyDescent="0.25">
      <c r="C784" s="60"/>
    </row>
    <row r="785" spans="3:3" ht="15.75" customHeight="1" x14ac:dyDescent="0.25">
      <c r="C785" s="60"/>
    </row>
    <row r="786" spans="3:3" ht="15.75" customHeight="1" x14ac:dyDescent="0.25">
      <c r="C786" s="60"/>
    </row>
    <row r="787" spans="3:3" ht="15.75" customHeight="1" x14ac:dyDescent="0.25">
      <c r="C787" s="60"/>
    </row>
    <row r="788" spans="3:3" ht="15.75" customHeight="1" x14ac:dyDescent="0.25">
      <c r="C788" s="60"/>
    </row>
    <row r="789" spans="3:3" ht="15.75" customHeight="1" x14ac:dyDescent="0.25">
      <c r="C789" s="60"/>
    </row>
    <row r="790" spans="3:3" ht="15.75" customHeight="1" x14ac:dyDescent="0.25">
      <c r="C790" s="60"/>
    </row>
    <row r="791" spans="3:3" ht="15.75" customHeight="1" x14ac:dyDescent="0.25">
      <c r="C791" s="60"/>
    </row>
    <row r="792" spans="3:3" ht="15.75" customHeight="1" x14ac:dyDescent="0.25">
      <c r="C792" s="60"/>
    </row>
    <row r="793" spans="3:3" ht="15.75" customHeight="1" x14ac:dyDescent="0.25">
      <c r="C793" s="60"/>
    </row>
    <row r="794" spans="3:3" ht="15.75" customHeight="1" x14ac:dyDescent="0.25">
      <c r="C794" s="60"/>
    </row>
    <row r="795" spans="3:3" ht="15.75" customHeight="1" x14ac:dyDescent="0.25">
      <c r="C795" s="60"/>
    </row>
    <row r="796" spans="3:3" ht="15.75" customHeight="1" x14ac:dyDescent="0.25">
      <c r="C796" s="60"/>
    </row>
    <row r="797" spans="3:3" ht="15.75" customHeight="1" x14ac:dyDescent="0.25">
      <c r="C797" s="60"/>
    </row>
    <row r="798" spans="3:3" ht="15.75" customHeight="1" x14ac:dyDescent="0.25">
      <c r="C798" s="60"/>
    </row>
    <row r="799" spans="3:3" ht="15.75" customHeight="1" x14ac:dyDescent="0.25">
      <c r="C799" s="60"/>
    </row>
    <row r="800" spans="3:3" ht="15.75" customHeight="1" x14ac:dyDescent="0.25">
      <c r="C800" s="60"/>
    </row>
    <row r="801" spans="3:3" ht="15.75" customHeight="1" x14ac:dyDescent="0.25">
      <c r="C801" s="60"/>
    </row>
    <row r="802" spans="3:3" ht="15.75" customHeight="1" x14ac:dyDescent="0.25">
      <c r="C802" s="60"/>
    </row>
    <row r="803" spans="3:3" ht="15.75" customHeight="1" x14ac:dyDescent="0.25">
      <c r="C803" s="60"/>
    </row>
    <row r="804" spans="3:3" ht="15.75" customHeight="1" x14ac:dyDescent="0.25">
      <c r="C804" s="60"/>
    </row>
    <row r="805" spans="3:3" ht="15.75" customHeight="1" x14ac:dyDescent="0.25">
      <c r="C805" s="60"/>
    </row>
    <row r="806" spans="3:3" ht="15.75" customHeight="1" x14ac:dyDescent="0.25">
      <c r="C806" s="60"/>
    </row>
    <row r="807" spans="3:3" ht="15.75" customHeight="1" x14ac:dyDescent="0.25">
      <c r="C807" s="60"/>
    </row>
    <row r="808" spans="3:3" ht="15.75" customHeight="1" x14ac:dyDescent="0.25">
      <c r="C808" s="60"/>
    </row>
    <row r="809" spans="3:3" ht="15.75" customHeight="1" x14ac:dyDescent="0.25">
      <c r="C809" s="60"/>
    </row>
    <row r="810" spans="3:3" ht="15.75" customHeight="1" x14ac:dyDescent="0.25">
      <c r="C810" s="60"/>
    </row>
    <row r="811" spans="3:3" ht="15.75" customHeight="1" x14ac:dyDescent="0.25">
      <c r="C811" s="60"/>
    </row>
    <row r="812" spans="3:3" ht="15.75" customHeight="1" x14ac:dyDescent="0.25">
      <c r="C812" s="60"/>
    </row>
    <row r="813" spans="3:3" ht="15.75" customHeight="1" x14ac:dyDescent="0.25">
      <c r="C813" s="60"/>
    </row>
    <row r="814" spans="3:3" ht="15.75" customHeight="1" x14ac:dyDescent="0.25">
      <c r="C814" s="60"/>
    </row>
    <row r="815" spans="3:3" ht="15.75" customHeight="1" x14ac:dyDescent="0.25">
      <c r="C815" s="60"/>
    </row>
    <row r="816" spans="3:3" ht="15.75" customHeight="1" x14ac:dyDescent="0.25">
      <c r="C816" s="60"/>
    </row>
    <row r="817" spans="3:3" ht="15.75" customHeight="1" x14ac:dyDescent="0.25">
      <c r="C817" s="60"/>
    </row>
    <row r="818" spans="3:3" ht="15.75" customHeight="1" x14ac:dyDescent="0.25">
      <c r="C818" s="60"/>
    </row>
    <row r="819" spans="3:3" ht="15.75" customHeight="1" x14ac:dyDescent="0.25">
      <c r="C819" s="60"/>
    </row>
    <row r="820" spans="3:3" ht="15.75" customHeight="1" x14ac:dyDescent="0.25">
      <c r="C820" s="60"/>
    </row>
    <row r="821" spans="3:3" ht="15.75" customHeight="1" x14ac:dyDescent="0.25">
      <c r="C821" s="60"/>
    </row>
    <row r="822" spans="3:3" ht="15.75" customHeight="1" x14ac:dyDescent="0.25">
      <c r="C822" s="60"/>
    </row>
    <row r="823" spans="3:3" ht="15.75" customHeight="1" x14ac:dyDescent="0.25">
      <c r="C823" s="60"/>
    </row>
    <row r="824" spans="3:3" ht="15.75" customHeight="1" x14ac:dyDescent="0.25">
      <c r="C824" s="60"/>
    </row>
    <row r="825" spans="3:3" ht="15.75" customHeight="1" x14ac:dyDescent="0.25">
      <c r="C825" s="60"/>
    </row>
    <row r="826" spans="3:3" ht="15.75" customHeight="1" x14ac:dyDescent="0.25">
      <c r="C826" s="60"/>
    </row>
    <row r="827" spans="3:3" ht="15.75" customHeight="1" x14ac:dyDescent="0.25">
      <c r="C827" s="60"/>
    </row>
    <row r="828" spans="3:3" ht="15.75" customHeight="1" x14ac:dyDescent="0.25">
      <c r="C828" s="60"/>
    </row>
    <row r="829" spans="3:3" ht="15.75" customHeight="1" x14ac:dyDescent="0.25">
      <c r="C829" s="60"/>
    </row>
    <row r="830" spans="3:3" ht="15.75" customHeight="1" x14ac:dyDescent="0.25">
      <c r="C830" s="60"/>
    </row>
    <row r="831" spans="3:3" ht="15.75" customHeight="1" x14ac:dyDescent="0.25">
      <c r="C831" s="60"/>
    </row>
    <row r="832" spans="3:3" ht="15.75" customHeight="1" x14ac:dyDescent="0.25">
      <c r="C832" s="60"/>
    </row>
    <row r="833" spans="3:3" ht="15.75" customHeight="1" x14ac:dyDescent="0.25">
      <c r="C833" s="60"/>
    </row>
    <row r="834" spans="3:3" ht="15.75" customHeight="1" x14ac:dyDescent="0.25">
      <c r="C834" s="60"/>
    </row>
    <row r="835" spans="3:3" ht="15.75" customHeight="1" x14ac:dyDescent="0.25">
      <c r="C835" s="60"/>
    </row>
    <row r="836" spans="3:3" ht="15.75" customHeight="1" x14ac:dyDescent="0.25">
      <c r="C836" s="60"/>
    </row>
    <row r="837" spans="3:3" ht="15.75" customHeight="1" x14ac:dyDescent="0.25">
      <c r="C837" s="60"/>
    </row>
    <row r="838" spans="3:3" ht="15.75" customHeight="1" x14ac:dyDescent="0.25">
      <c r="C838" s="60"/>
    </row>
    <row r="839" spans="3:3" ht="15.75" customHeight="1" x14ac:dyDescent="0.25">
      <c r="C839" s="60"/>
    </row>
    <row r="840" spans="3:3" ht="15.75" customHeight="1" x14ac:dyDescent="0.25">
      <c r="C840" s="60"/>
    </row>
    <row r="841" spans="3:3" ht="15.75" customHeight="1" x14ac:dyDescent="0.25">
      <c r="C841" s="60"/>
    </row>
    <row r="842" spans="3:3" ht="15.75" customHeight="1" x14ac:dyDescent="0.25">
      <c r="C842" s="60"/>
    </row>
    <row r="843" spans="3:3" ht="15.75" customHeight="1" x14ac:dyDescent="0.25">
      <c r="C843" s="60"/>
    </row>
    <row r="844" spans="3:3" ht="15.75" customHeight="1" x14ac:dyDescent="0.25">
      <c r="C844" s="60"/>
    </row>
    <row r="845" spans="3:3" ht="15.75" customHeight="1" x14ac:dyDescent="0.25">
      <c r="C845" s="60"/>
    </row>
    <row r="846" spans="3:3" ht="15.75" customHeight="1" x14ac:dyDescent="0.25">
      <c r="C846" s="60"/>
    </row>
    <row r="847" spans="3:3" ht="15.75" customHeight="1" x14ac:dyDescent="0.25">
      <c r="C847" s="60"/>
    </row>
    <row r="848" spans="3:3" ht="15.75" customHeight="1" x14ac:dyDescent="0.25">
      <c r="C848" s="60"/>
    </row>
    <row r="849" spans="3:3" ht="15.75" customHeight="1" x14ac:dyDescent="0.25">
      <c r="C849" s="60"/>
    </row>
    <row r="850" spans="3:3" ht="15.75" customHeight="1" x14ac:dyDescent="0.25">
      <c r="C850" s="60"/>
    </row>
    <row r="851" spans="3:3" ht="15.75" customHeight="1" x14ac:dyDescent="0.25">
      <c r="C851" s="60"/>
    </row>
    <row r="852" spans="3:3" ht="15.75" customHeight="1" x14ac:dyDescent="0.25">
      <c r="C852" s="60"/>
    </row>
    <row r="853" spans="3:3" ht="15.75" customHeight="1" x14ac:dyDescent="0.25">
      <c r="C853" s="60"/>
    </row>
    <row r="854" spans="3:3" ht="15.75" customHeight="1" x14ac:dyDescent="0.25">
      <c r="C854" s="60"/>
    </row>
    <row r="855" spans="3:3" ht="15.75" customHeight="1" x14ac:dyDescent="0.25">
      <c r="C855" s="60"/>
    </row>
    <row r="856" spans="3:3" ht="15.75" customHeight="1" x14ac:dyDescent="0.25">
      <c r="C856" s="60"/>
    </row>
    <row r="857" spans="3:3" ht="15.75" customHeight="1" x14ac:dyDescent="0.25">
      <c r="C857" s="60"/>
    </row>
    <row r="858" spans="3:3" ht="15.75" customHeight="1" x14ac:dyDescent="0.25">
      <c r="C858" s="60"/>
    </row>
    <row r="859" spans="3:3" ht="15.75" customHeight="1" x14ac:dyDescent="0.25">
      <c r="C859" s="60"/>
    </row>
    <row r="860" spans="3:3" ht="15.75" customHeight="1" x14ac:dyDescent="0.25">
      <c r="C860" s="60"/>
    </row>
    <row r="861" spans="3:3" ht="15.75" customHeight="1" x14ac:dyDescent="0.25">
      <c r="C861" s="60"/>
    </row>
    <row r="862" spans="3:3" ht="15.75" customHeight="1" x14ac:dyDescent="0.25">
      <c r="C862" s="60"/>
    </row>
    <row r="863" spans="3:3" ht="15.75" customHeight="1" x14ac:dyDescent="0.25">
      <c r="C863" s="60"/>
    </row>
    <row r="864" spans="3:3" ht="15.75" customHeight="1" x14ac:dyDescent="0.25">
      <c r="C864" s="60"/>
    </row>
    <row r="865" spans="3:3" ht="15.75" customHeight="1" x14ac:dyDescent="0.25">
      <c r="C865" s="60"/>
    </row>
    <row r="866" spans="3:3" ht="15.75" customHeight="1" x14ac:dyDescent="0.25">
      <c r="C866" s="60"/>
    </row>
    <row r="867" spans="3:3" ht="15.75" customHeight="1" x14ac:dyDescent="0.25">
      <c r="C867" s="60"/>
    </row>
    <row r="868" spans="3:3" ht="15.75" customHeight="1" x14ac:dyDescent="0.25">
      <c r="C868" s="60"/>
    </row>
    <row r="869" spans="3:3" ht="15.75" customHeight="1" x14ac:dyDescent="0.25">
      <c r="C869" s="60"/>
    </row>
    <row r="870" spans="3:3" ht="15.75" customHeight="1" x14ac:dyDescent="0.25">
      <c r="C870" s="60"/>
    </row>
    <row r="871" spans="3:3" ht="15.75" customHeight="1" x14ac:dyDescent="0.25">
      <c r="C871" s="60"/>
    </row>
    <row r="872" spans="3:3" ht="15.75" customHeight="1" x14ac:dyDescent="0.25">
      <c r="C872" s="60"/>
    </row>
    <row r="873" spans="3:3" ht="15.75" customHeight="1" x14ac:dyDescent="0.25">
      <c r="C873" s="60"/>
    </row>
    <row r="874" spans="3:3" ht="15.75" customHeight="1" x14ac:dyDescent="0.25">
      <c r="C874" s="60"/>
    </row>
    <row r="875" spans="3:3" ht="15.75" customHeight="1" x14ac:dyDescent="0.25">
      <c r="C875" s="60"/>
    </row>
    <row r="876" spans="3:3" ht="15.75" customHeight="1" x14ac:dyDescent="0.25">
      <c r="C876" s="60"/>
    </row>
    <row r="877" spans="3:3" ht="15.75" customHeight="1" x14ac:dyDescent="0.25">
      <c r="C877" s="60"/>
    </row>
    <row r="878" spans="3:3" ht="15.75" customHeight="1" x14ac:dyDescent="0.25">
      <c r="C878" s="60"/>
    </row>
    <row r="879" spans="3:3" ht="15.75" customHeight="1" x14ac:dyDescent="0.25">
      <c r="C879" s="60"/>
    </row>
    <row r="880" spans="3:3" ht="15.75" customHeight="1" x14ac:dyDescent="0.25">
      <c r="C880" s="60"/>
    </row>
    <row r="881" spans="3:3" ht="15.75" customHeight="1" x14ac:dyDescent="0.25">
      <c r="C881" s="60"/>
    </row>
    <row r="882" spans="3:3" ht="15.75" customHeight="1" x14ac:dyDescent="0.25">
      <c r="C882" s="60"/>
    </row>
    <row r="883" spans="3:3" ht="15.75" customHeight="1" x14ac:dyDescent="0.25">
      <c r="C883" s="60"/>
    </row>
    <row r="884" spans="3:3" ht="15.75" customHeight="1" x14ac:dyDescent="0.25">
      <c r="C884" s="60"/>
    </row>
    <row r="885" spans="3:3" ht="15.75" customHeight="1" x14ac:dyDescent="0.25">
      <c r="C885" s="60"/>
    </row>
    <row r="886" spans="3:3" ht="15.75" customHeight="1" x14ac:dyDescent="0.25">
      <c r="C886" s="60"/>
    </row>
    <row r="887" spans="3:3" ht="15.75" customHeight="1" x14ac:dyDescent="0.25">
      <c r="C887" s="60"/>
    </row>
    <row r="888" spans="3:3" ht="15.75" customHeight="1" x14ac:dyDescent="0.25">
      <c r="C888" s="60"/>
    </row>
    <row r="889" spans="3:3" ht="15.75" customHeight="1" x14ac:dyDescent="0.25">
      <c r="C889" s="60"/>
    </row>
    <row r="890" spans="3:3" ht="15.75" customHeight="1" x14ac:dyDescent="0.25">
      <c r="C890" s="60"/>
    </row>
    <row r="891" spans="3:3" ht="15.75" customHeight="1" x14ac:dyDescent="0.25">
      <c r="C891" s="60"/>
    </row>
    <row r="892" spans="3:3" ht="15.75" customHeight="1" x14ac:dyDescent="0.25">
      <c r="C892" s="60"/>
    </row>
    <row r="893" spans="3:3" ht="15.75" customHeight="1" x14ac:dyDescent="0.25">
      <c r="C893" s="60"/>
    </row>
    <row r="894" spans="3:3" ht="15.75" customHeight="1" x14ac:dyDescent="0.25">
      <c r="C894" s="60"/>
    </row>
    <row r="895" spans="3:3" ht="15.75" customHeight="1" x14ac:dyDescent="0.25">
      <c r="C895" s="60"/>
    </row>
    <row r="896" spans="3:3" ht="15.75" customHeight="1" x14ac:dyDescent="0.25">
      <c r="C896" s="60"/>
    </row>
    <row r="897" spans="3:3" ht="15.75" customHeight="1" x14ac:dyDescent="0.25">
      <c r="C897" s="60"/>
    </row>
    <row r="898" spans="3:3" ht="15.75" customHeight="1" x14ac:dyDescent="0.25">
      <c r="C898" s="60"/>
    </row>
    <row r="899" spans="3:3" ht="15.75" customHeight="1" x14ac:dyDescent="0.25">
      <c r="C899" s="60"/>
    </row>
    <row r="900" spans="3:3" ht="15.75" customHeight="1" x14ac:dyDescent="0.25">
      <c r="C900" s="60"/>
    </row>
    <row r="901" spans="3:3" ht="15.75" customHeight="1" x14ac:dyDescent="0.25">
      <c r="C901" s="60"/>
    </row>
    <row r="902" spans="3:3" ht="15.75" customHeight="1" x14ac:dyDescent="0.25">
      <c r="C902" s="60"/>
    </row>
    <row r="903" spans="3:3" ht="15.75" customHeight="1" x14ac:dyDescent="0.25">
      <c r="C903" s="60"/>
    </row>
    <row r="904" spans="3:3" ht="15.75" customHeight="1" x14ac:dyDescent="0.25">
      <c r="C904" s="60"/>
    </row>
    <row r="905" spans="3:3" ht="15.75" customHeight="1" x14ac:dyDescent="0.25">
      <c r="C905" s="60"/>
    </row>
    <row r="906" spans="3:3" ht="15.75" customHeight="1" x14ac:dyDescent="0.25">
      <c r="C906" s="60"/>
    </row>
    <row r="907" spans="3:3" ht="15.75" customHeight="1" x14ac:dyDescent="0.25">
      <c r="C907" s="60"/>
    </row>
    <row r="908" spans="3:3" ht="15.75" customHeight="1" x14ac:dyDescent="0.25">
      <c r="C908" s="60"/>
    </row>
    <row r="909" spans="3:3" ht="15.75" customHeight="1" x14ac:dyDescent="0.25">
      <c r="C909" s="60"/>
    </row>
    <row r="910" spans="3:3" ht="15.75" customHeight="1" x14ac:dyDescent="0.25">
      <c r="C910" s="60"/>
    </row>
    <row r="911" spans="3:3" ht="15.75" customHeight="1" x14ac:dyDescent="0.25">
      <c r="C911" s="60"/>
    </row>
    <row r="912" spans="3:3" ht="15.75" customHeight="1" x14ac:dyDescent="0.25">
      <c r="C912" s="60"/>
    </row>
    <row r="913" spans="3:3" ht="15.75" customHeight="1" x14ac:dyDescent="0.25">
      <c r="C913" s="60"/>
    </row>
    <row r="914" spans="3:3" ht="15.75" customHeight="1" x14ac:dyDescent="0.25">
      <c r="C914" s="60"/>
    </row>
    <row r="915" spans="3:3" ht="15.75" customHeight="1" x14ac:dyDescent="0.25">
      <c r="C915" s="60"/>
    </row>
    <row r="916" spans="3:3" ht="15.75" customHeight="1" x14ac:dyDescent="0.25">
      <c r="C916" s="60"/>
    </row>
    <row r="917" spans="3:3" ht="15.75" customHeight="1" x14ac:dyDescent="0.25">
      <c r="C917" s="60"/>
    </row>
    <row r="918" spans="3:3" ht="15.75" customHeight="1" x14ac:dyDescent="0.25">
      <c r="C918" s="60"/>
    </row>
    <row r="919" spans="3:3" ht="15.75" customHeight="1" x14ac:dyDescent="0.25">
      <c r="C919" s="60"/>
    </row>
    <row r="920" spans="3:3" ht="15.75" customHeight="1" x14ac:dyDescent="0.25">
      <c r="C920" s="60"/>
    </row>
    <row r="921" spans="3:3" ht="15.75" customHeight="1" x14ac:dyDescent="0.25">
      <c r="C921" s="60"/>
    </row>
    <row r="922" spans="3:3" ht="15.75" customHeight="1" x14ac:dyDescent="0.25">
      <c r="C922" s="60"/>
    </row>
    <row r="923" spans="3:3" ht="15.75" customHeight="1" x14ac:dyDescent="0.25">
      <c r="C923" s="60"/>
    </row>
    <row r="924" spans="3:3" ht="15.75" customHeight="1" x14ac:dyDescent="0.25">
      <c r="C924" s="60"/>
    </row>
    <row r="925" spans="3:3" ht="15.75" customHeight="1" x14ac:dyDescent="0.25">
      <c r="C925" s="60"/>
    </row>
    <row r="926" spans="3:3" ht="15.75" customHeight="1" x14ac:dyDescent="0.25">
      <c r="C926" s="60"/>
    </row>
    <row r="927" spans="3:3" ht="15.75" customHeight="1" x14ac:dyDescent="0.25">
      <c r="C927" s="60"/>
    </row>
    <row r="928" spans="3:3" ht="15.75" customHeight="1" x14ac:dyDescent="0.25">
      <c r="C928" s="60"/>
    </row>
    <row r="929" spans="3:3" ht="15.75" customHeight="1" x14ac:dyDescent="0.25">
      <c r="C929" s="60"/>
    </row>
    <row r="930" spans="3:3" ht="15.75" customHeight="1" x14ac:dyDescent="0.25">
      <c r="C930" s="60"/>
    </row>
    <row r="931" spans="3:3" ht="15.75" customHeight="1" x14ac:dyDescent="0.25">
      <c r="C931" s="60"/>
    </row>
    <row r="932" spans="3:3" ht="15.75" customHeight="1" x14ac:dyDescent="0.25">
      <c r="C932" s="60"/>
    </row>
    <row r="933" spans="3:3" ht="15.75" customHeight="1" x14ac:dyDescent="0.25">
      <c r="C933" s="60"/>
    </row>
    <row r="934" spans="3:3" ht="15.75" customHeight="1" x14ac:dyDescent="0.25">
      <c r="C934" s="60"/>
    </row>
    <row r="935" spans="3:3" ht="15.75" customHeight="1" x14ac:dyDescent="0.25">
      <c r="C935" s="60"/>
    </row>
    <row r="936" spans="3:3" ht="15.75" customHeight="1" x14ac:dyDescent="0.25">
      <c r="C936" s="60"/>
    </row>
    <row r="937" spans="3:3" ht="15.75" customHeight="1" x14ac:dyDescent="0.25">
      <c r="C937" s="60"/>
    </row>
    <row r="938" spans="3:3" ht="15.75" customHeight="1" x14ac:dyDescent="0.25">
      <c r="C938" s="60"/>
    </row>
    <row r="939" spans="3:3" ht="15.75" customHeight="1" x14ac:dyDescent="0.25">
      <c r="C939" s="60"/>
    </row>
    <row r="940" spans="3:3" ht="15.75" customHeight="1" x14ac:dyDescent="0.25">
      <c r="C940" s="60"/>
    </row>
    <row r="941" spans="3:3" ht="15.75" customHeight="1" x14ac:dyDescent="0.25">
      <c r="C941" s="60"/>
    </row>
    <row r="942" spans="3:3" ht="15.75" customHeight="1" x14ac:dyDescent="0.25">
      <c r="C942" s="60"/>
    </row>
    <row r="943" spans="3:3" ht="15.75" customHeight="1" x14ac:dyDescent="0.25">
      <c r="C943" s="60"/>
    </row>
    <row r="944" spans="3:3" ht="15.75" customHeight="1" x14ac:dyDescent="0.25">
      <c r="C944" s="60"/>
    </row>
    <row r="945" spans="3:3" ht="15.75" customHeight="1" x14ac:dyDescent="0.25">
      <c r="C945" s="60"/>
    </row>
    <row r="946" spans="3:3" ht="15.75" customHeight="1" x14ac:dyDescent="0.25">
      <c r="C946" s="60"/>
    </row>
    <row r="947" spans="3:3" ht="15.75" customHeight="1" x14ac:dyDescent="0.25">
      <c r="C947" s="60"/>
    </row>
    <row r="948" spans="3:3" ht="15.75" customHeight="1" x14ac:dyDescent="0.25">
      <c r="C948" s="60"/>
    </row>
    <row r="949" spans="3:3" ht="15.75" customHeight="1" x14ac:dyDescent="0.25">
      <c r="C949" s="60"/>
    </row>
    <row r="950" spans="3:3" ht="15.75" customHeight="1" x14ac:dyDescent="0.25">
      <c r="C950" s="60"/>
    </row>
    <row r="951" spans="3:3" ht="15.75" customHeight="1" x14ac:dyDescent="0.25">
      <c r="C951" s="60"/>
    </row>
    <row r="952" spans="3:3" ht="15.75" customHeight="1" x14ac:dyDescent="0.25">
      <c r="C952" s="60"/>
    </row>
    <row r="953" spans="3:3" ht="15.75" customHeight="1" x14ac:dyDescent="0.25">
      <c r="C953" s="60"/>
    </row>
    <row r="954" spans="3:3" ht="15.75" customHeight="1" x14ac:dyDescent="0.25">
      <c r="C954" s="60"/>
    </row>
    <row r="955" spans="3:3" ht="15.75" customHeight="1" x14ac:dyDescent="0.25">
      <c r="C955" s="60"/>
    </row>
    <row r="956" spans="3:3" ht="15.75" customHeight="1" x14ac:dyDescent="0.25">
      <c r="C956" s="60"/>
    </row>
    <row r="957" spans="3:3" ht="15.75" customHeight="1" x14ac:dyDescent="0.25">
      <c r="C957" s="60"/>
    </row>
    <row r="958" spans="3:3" ht="15.75" customHeight="1" x14ac:dyDescent="0.25">
      <c r="C958" s="60"/>
    </row>
    <row r="959" spans="3:3" ht="15.75" customHeight="1" x14ac:dyDescent="0.25">
      <c r="C959" s="60"/>
    </row>
    <row r="960" spans="3:3" ht="15.75" customHeight="1" x14ac:dyDescent="0.25">
      <c r="C960" s="60"/>
    </row>
    <row r="961" spans="3:3" ht="15.75" customHeight="1" x14ac:dyDescent="0.25">
      <c r="C961" s="60"/>
    </row>
    <row r="962" spans="3:3" ht="15.75" customHeight="1" x14ac:dyDescent="0.25">
      <c r="C962" s="60"/>
    </row>
    <row r="963" spans="3:3" ht="15.75" customHeight="1" x14ac:dyDescent="0.25">
      <c r="C963" s="60"/>
    </row>
    <row r="964" spans="3:3" ht="15.75" customHeight="1" x14ac:dyDescent="0.25">
      <c r="C964" s="60"/>
    </row>
    <row r="965" spans="3:3" ht="15.75" customHeight="1" x14ac:dyDescent="0.25">
      <c r="C965" s="60"/>
    </row>
    <row r="966" spans="3:3" ht="15.75" customHeight="1" x14ac:dyDescent="0.25">
      <c r="C966" s="60"/>
    </row>
    <row r="967" spans="3:3" ht="15.75" customHeight="1" x14ac:dyDescent="0.25">
      <c r="C967" s="60"/>
    </row>
    <row r="968" spans="3:3" ht="15.75" customHeight="1" x14ac:dyDescent="0.25">
      <c r="C968" s="60"/>
    </row>
    <row r="969" spans="3:3" ht="15.75" customHeight="1" x14ac:dyDescent="0.25">
      <c r="C969" s="60"/>
    </row>
    <row r="970" spans="3:3" ht="15.75" customHeight="1" x14ac:dyDescent="0.25">
      <c r="C970" s="60"/>
    </row>
    <row r="971" spans="3:3" ht="15.75" customHeight="1" x14ac:dyDescent="0.25">
      <c r="C971" s="60"/>
    </row>
    <row r="972" spans="3:3" ht="15.75" customHeight="1" x14ac:dyDescent="0.25">
      <c r="C972" s="60"/>
    </row>
    <row r="973" spans="3:3" ht="15.75" customHeight="1" x14ac:dyDescent="0.25">
      <c r="C973" s="60"/>
    </row>
    <row r="974" spans="3:3" ht="15.75" customHeight="1" x14ac:dyDescent="0.25">
      <c r="C974" s="60"/>
    </row>
    <row r="975" spans="3:3" ht="15.75" customHeight="1" x14ac:dyDescent="0.25">
      <c r="C975" s="60"/>
    </row>
    <row r="976" spans="3:3" ht="15.75" customHeight="1" x14ac:dyDescent="0.25">
      <c r="C976" s="60"/>
    </row>
    <row r="977" spans="3:3" ht="15.75" customHeight="1" x14ac:dyDescent="0.25">
      <c r="C977" s="60"/>
    </row>
    <row r="978" spans="3:3" ht="15.75" customHeight="1" x14ac:dyDescent="0.25">
      <c r="C978" s="60"/>
    </row>
    <row r="979" spans="3:3" ht="15.75" customHeight="1" x14ac:dyDescent="0.25">
      <c r="C979" s="60"/>
    </row>
    <row r="980" spans="3:3" ht="15.75" customHeight="1" x14ac:dyDescent="0.25">
      <c r="C980" s="60"/>
    </row>
    <row r="981" spans="3:3" ht="15.75" customHeight="1" x14ac:dyDescent="0.25">
      <c r="C981" s="60"/>
    </row>
    <row r="982" spans="3:3" ht="15.75" customHeight="1" x14ac:dyDescent="0.25">
      <c r="C982" s="60"/>
    </row>
    <row r="983" spans="3:3" ht="15.75" customHeight="1" x14ac:dyDescent="0.25">
      <c r="C983" s="60"/>
    </row>
    <row r="984" spans="3:3" ht="15.75" customHeight="1" x14ac:dyDescent="0.25">
      <c r="C984" s="60"/>
    </row>
    <row r="985" spans="3:3" ht="15.75" customHeight="1" x14ac:dyDescent="0.25">
      <c r="C985" s="60"/>
    </row>
    <row r="986" spans="3:3" ht="15.75" customHeight="1" x14ac:dyDescent="0.25">
      <c r="C986" s="60"/>
    </row>
    <row r="987" spans="3:3" ht="15.75" customHeight="1" x14ac:dyDescent="0.25">
      <c r="C987" s="60"/>
    </row>
    <row r="988" spans="3:3" ht="15.75" customHeight="1" x14ac:dyDescent="0.25">
      <c r="C988" s="60"/>
    </row>
    <row r="989" spans="3:3" ht="15.75" customHeight="1" x14ac:dyDescent="0.25">
      <c r="C989" s="60"/>
    </row>
    <row r="990" spans="3:3" ht="15.75" customHeight="1" x14ac:dyDescent="0.25">
      <c r="C990" s="60"/>
    </row>
    <row r="991" spans="3:3" ht="15.75" customHeight="1" x14ac:dyDescent="0.25">
      <c r="C991" s="60"/>
    </row>
    <row r="992" spans="3:3" ht="15.75" customHeight="1" x14ac:dyDescent="0.25">
      <c r="C992" s="60"/>
    </row>
    <row r="993" spans="3:3" ht="15.75" customHeight="1" x14ac:dyDescent="0.25">
      <c r="C993" s="60"/>
    </row>
    <row r="994" spans="3:3" ht="15.75" customHeight="1" x14ac:dyDescent="0.25">
      <c r="C994" s="60"/>
    </row>
    <row r="995" spans="3:3" ht="15.75" customHeight="1" x14ac:dyDescent="0.25">
      <c r="C995" s="60"/>
    </row>
    <row r="996" spans="3:3" ht="15.75" customHeight="1" x14ac:dyDescent="0.25">
      <c r="C996" s="60"/>
    </row>
    <row r="997" spans="3:3" ht="15.75" customHeight="1" x14ac:dyDescent="0.25">
      <c r="C997" s="60"/>
    </row>
    <row r="998" spans="3:3" ht="15.75" customHeight="1" x14ac:dyDescent="0.25">
      <c r="C998" s="60"/>
    </row>
    <row r="999" spans="3:3" ht="15.75" customHeight="1" x14ac:dyDescent="0.25">
      <c r="C999" s="60"/>
    </row>
    <row r="1000" spans="3:3" ht="15.75" customHeight="1" x14ac:dyDescent="0.25">
      <c r="C1000" s="60"/>
    </row>
  </sheetData>
  <mergeCells count="9">
    <mergeCell ref="B48:C48"/>
    <mergeCell ref="B49:C49"/>
    <mergeCell ref="B20:D20"/>
    <mergeCell ref="B21:D21"/>
    <mergeCell ref="B22:D22"/>
    <mergeCell ref="B23:D23"/>
    <mergeCell ref="B24:D24"/>
    <mergeCell ref="B35:C35"/>
    <mergeCell ref="B36:C36"/>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P1000"/>
  <sheetViews>
    <sheetView showGridLines="0" topLeftCell="A25" workbookViewId="0">
      <selection activeCell="P44" sqref="P44"/>
    </sheetView>
  </sheetViews>
  <sheetFormatPr baseColWidth="10" defaultColWidth="14.42578125" defaultRowHeight="15" customHeight="1" x14ac:dyDescent="0.25"/>
  <cols>
    <col min="1" max="2" width="10" customWidth="1"/>
    <col min="3" max="3" width="14.85546875" customWidth="1"/>
    <col min="4" max="4" width="13.5703125" customWidth="1"/>
    <col min="5" max="5" width="10" customWidth="1"/>
    <col min="6" max="6" width="13.28515625" customWidth="1"/>
    <col min="7" max="7" width="15.140625" customWidth="1"/>
    <col min="8" max="8" width="10" customWidth="1"/>
    <col min="9" max="9" width="13" customWidth="1"/>
    <col min="10" max="10" width="15" customWidth="1"/>
    <col min="11" max="11" width="10" customWidth="1"/>
    <col min="12" max="12" width="13.140625" customWidth="1"/>
    <col min="13" max="13" width="15.85546875" customWidth="1"/>
    <col min="14" max="14" width="10" customWidth="1"/>
    <col min="15" max="15" width="13.140625" customWidth="1"/>
    <col min="16" max="16" width="15" customWidth="1"/>
    <col min="17" max="26" width="10" customWidth="1"/>
  </cols>
  <sheetData>
    <row r="1" spans="2:16" ht="15.75" customHeight="1" x14ac:dyDescent="0.25"/>
    <row r="2" spans="2:16" ht="15.75" customHeight="1" x14ac:dyDescent="0.25">
      <c r="C2" s="273"/>
      <c r="D2" s="267"/>
      <c r="E2" s="267"/>
      <c r="F2" s="279" t="s">
        <v>169</v>
      </c>
      <c r="G2" s="186"/>
      <c r="H2" s="186"/>
      <c r="I2" s="186"/>
      <c r="J2" s="186"/>
      <c r="K2" s="186"/>
      <c r="L2" s="186"/>
      <c r="M2" s="186"/>
      <c r="N2" s="186"/>
      <c r="O2" s="186"/>
      <c r="P2" s="280"/>
    </row>
    <row r="3" spans="2:16" ht="15.75" customHeight="1" x14ac:dyDescent="0.25">
      <c r="C3" s="274"/>
      <c r="D3" s="180"/>
      <c r="E3" s="180"/>
      <c r="F3" s="279" t="s">
        <v>170</v>
      </c>
      <c r="G3" s="186"/>
      <c r="H3" s="186"/>
      <c r="I3" s="186"/>
      <c r="J3" s="186"/>
      <c r="K3" s="186"/>
      <c r="L3" s="186"/>
      <c r="M3" s="186"/>
      <c r="N3" s="186"/>
      <c r="O3" s="186"/>
      <c r="P3" s="280"/>
    </row>
    <row r="4" spans="2:16" ht="15.75" customHeight="1" x14ac:dyDescent="0.25">
      <c r="C4" s="274"/>
      <c r="D4" s="180"/>
      <c r="E4" s="180"/>
      <c r="F4" s="279" t="s">
        <v>171</v>
      </c>
      <c r="G4" s="186"/>
      <c r="H4" s="186"/>
      <c r="I4" s="186"/>
      <c r="J4" s="186"/>
      <c r="K4" s="186"/>
      <c r="L4" s="186"/>
      <c r="M4" s="186"/>
      <c r="N4" s="186"/>
      <c r="O4" s="186"/>
      <c r="P4" s="280"/>
    </row>
    <row r="5" spans="2:16" ht="15.75" customHeight="1" x14ac:dyDescent="0.25">
      <c r="C5" s="269"/>
      <c r="D5" s="270"/>
      <c r="E5" s="270"/>
      <c r="F5" s="281" t="s">
        <v>172</v>
      </c>
      <c r="G5" s="186"/>
      <c r="H5" s="186"/>
      <c r="I5" s="186"/>
      <c r="J5" s="282" t="s">
        <v>4</v>
      </c>
      <c r="K5" s="186"/>
      <c r="L5" s="186"/>
      <c r="M5" s="280"/>
      <c r="N5" s="282" t="s">
        <v>173</v>
      </c>
      <c r="O5" s="186"/>
      <c r="P5" s="280"/>
    </row>
    <row r="6" spans="2:16" ht="15.75" customHeight="1" x14ac:dyDescent="0.25">
      <c r="C6" s="70"/>
      <c r="D6" s="70"/>
      <c r="E6" s="70"/>
      <c r="F6" s="71"/>
      <c r="G6" s="72"/>
      <c r="H6" s="72"/>
      <c r="I6" s="72"/>
      <c r="J6" s="73"/>
      <c r="K6" s="72"/>
      <c r="L6" s="72"/>
      <c r="M6" s="72"/>
      <c r="N6" s="73"/>
      <c r="O6" s="74"/>
      <c r="P6" s="74"/>
    </row>
    <row r="7" spans="2:16" x14ac:dyDescent="0.25">
      <c r="C7" s="278" t="s">
        <v>27</v>
      </c>
      <c r="D7" s="267"/>
      <c r="E7" s="267"/>
      <c r="F7" s="267"/>
      <c r="G7" s="267"/>
      <c r="H7" s="267"/>
      <c r="I7" s="267"/>
      <c r="J7" s="267"/>
      <c r="K7" s="267"/>
      <c r="L7" s="267"/>
      <c r="M7" s="267"/>
      <c r="N7" s="267"/>
      <c r="O7" s="267"/>
      <c r="P7" s="268"/>
    </row>
    <row r="8" spans="2:16" ht="15.75" customHeight="1" x14ac:dyDescent="0.25">
      <c r="C8" s="269"/>
      <c r="D8" s="270"/>
      <c r="E8" s="270"/>
      <c r="F8" s="270"/>
      <c r="G8" s="270"/>
      <c r="H8" s="270"/>
      <c r="I8" s="270"/>
      <c r="J8" s="270"/>
      <c r="K8" s="270"/>
      <c r="L8" s="270"/>
      <c r="M8" s="270"/>
      <c r="N8" s="270"/>
      <c r="O8" s="270"/>
      <c r="P8" s="271"/>
    </row>
    <row r="10" spans="2:16" ht="37.5" customHeight="1" x14ac:dyDescent="0.25">
      <c r="B10" s="75"/>
      <c r="C10" s="275" t="s">
        <v>174</v>
      </c>
      <c r="D10" s="276"/>
      <c r="E10" s="76"/>
      <c r="F10" s="277" t="s">
        <v>175</v>
      </c>
      <c r="G10" s="276"/>
      <c r="H10" s="76"/>
      <c r="I10" s="277" t="s">
        <v>176</v>
      </c>
      <c r="J10" s="276"/>
      <c r="K10" s="76"/>
      <c r="L10" s="275" t="s">
        <v>177</v>
      </c>
      <c r="M10" s="276"/>
      <c r="N10" s="76"/>
      <c r="O10" s="275" t="s">
        <v>178</v>
      </c>
      <c r="P10" s="276"/>
    </row>
    <row r="11" spans="2:16" x14ac:dyDescent="0.25">
      <c r="B11" s="75"/>
      <c r="C11" s="49" t="s">
        <v>179</v>
      </c>
      <c r="D11" s="49" t="s">
        <v>180</v>
      </c>
      <c r="F11" s="49" t="s">
        <v>179</v>
      </c>
      <c r="G11" s="49" t="s">
        <v>180</v>
      </c>
      <c r="I11" s="49" t="s">
        <v>179</v>
      </c>
      <c r="J11" s="49" t="s">
        <v>180</v>
      </c>
      <c r="L11" s="49" t="s">
        <v>179</v>
      </c>
      <c r="M11" s="49" t="s">
        <v>180</v>
      </c>
      <c r="O11" s="49" t="s">
        <v>179</v>
      </c>
      <c r="P11" s="49" t="s">
        <v>180</v>
      </c>
    </row>
    <row r="12" spans="2:16" x14ac:dyDescent="0.25">
      <c r="B12" s="75"/>
      <c r="C12" s="77">
        <v>1</v>
      </c>
      <c r="D12" s="78"/>
      <c r="E12" s="79"/>
      <c r="F12" s="77">
        <v>1</v>
      </c>
      <c r="G12" s="78"/>
      <c r="H12" s="79"/>
      <c r="I12" s="77">
        <v>1</v>
      </c>
      <c r="J12" s="78"/>
      <c r="K12" s="79"/>
      <c r="L12" s="77">
        <v>1</v>
      </c>
      <c r="M12" s="78"/>
      <c r="N12" s="79"/>
      <c r="O12" s="77">
        <v>1</v>
      </c>
      <c r="P12" s="78"/>
    </row>
    <row r="13" spans="2:16" ht="6" customHeight="1" x14ac:dyDescent="0.25">
      <c r="B13" s="75"/>
    </row>
    <row r="14" spans="2:16" x14ac:dyDescent="0.25">
      <c r="B14" s="75"/>
    </row>
    <row r="15" spans="2:16" x14ac:dyDescent="0.25">
      <c r="B15" s="75"/>
    </row>
    <row r="16" spans="2:16" x14ac:dyDescent="0.25">
      <c r="B16" s="75"/>
    </row>
    <row r="17" spans="2:16" x14ac:dyDescent="0.25">
      <c r="B17" s="75"/>
    </row>
    <row r="18" spans="2:16" x14ac:dyDescent="0.25">
      <c r="B18" s="75"/>
    </row>
    <row r="19" spans="2:16" x14ac:dyDescent="0.25">
      <c r="B19" s="75"/>
    </row>
    <row r="20" spans="2:16" x14ac:dyDescent="0.25">
      <c r="B20" s="75"/>
    </row>
    <row r="21" spans="2:16" ht="15.75" customHeight="1" x14ac:dyDescent="0.25">
      <c r="B21" s="75"/>
    </row>
    <row r="22" spans="2:16" ht="15.75" customHeight="1" x14ac:dyDescent="0.25">
      <c r="B22" s="75"/>
    </row>
    <row r="23" spans="2:16" ht="15.75" customHeight="1" x14ac:dyDescent="0.25">
      <c r="B23" s="75"/>
    </row>
    <row r="24" spans="2:16" ht="15.75" customHeight="1" x14ac:dyDescent="0.25">
      <c r="B24" s="75"/>
      <c r="C24" s="262" t="s">
        <v>52</v>
      </c>
      <c r="D24" s="263"/>
      <c r="F24" s="262" t="s">
        <v>181</v>
      </c>
      <c r="G24" s="263"/>
      <c r="I24" s="262" t="s">
        <v>182</v>
      </c>
      <c r="J24" s="263"/>
      <c r="L24" s="262" t="s">
        <v>183</v>
      </c>
      <c r="M24" s="263"/>
      <c r="O24" s="262" t="s">
        <v>101</v>
      </c>
      <c r="P24" s="263"/>
    </row>
    <row r="25" spans="2:16" ht="26.25" customHeight="1" x14ac:dyDescent="0.25">
      <c r="B25" s="75"/>
      <c r="C25" s="264"/>
      <c r="D25" s="265"/>
      <c r="F25" s="264"/>
      <c r="G25" s="265"/>
      <c r="I25" s="264"/>
      <c r="J25" s="265"/>
      <c r="L25" s="264"/>
      <c r="M25" s="265"/>
      <c r="O25" s="264"/>
      <c r="P25" s="265"/>
    </row>
    <row r="26" spans="2:16" ht="15.75" customHeight="1" x14ac:dyDescent="0.25">
      <c r="B26" s="75"/>
      <c r="C26" s="49" t="s">
        <v>179</v>
      </c>
      <c r="D26" s="49" t="s">
        <v>180</v>
      </c>
      <c r="F26" s="49" t="s">
        <v>179</v>
      </c>
      <c r="G26" s="49" t="s">
        <v>180</v>
      </c>
      <c r="I26" s="49" t="s">
        <v>179</v>
      </c>
      <c r="J26" s="49" t="s">
        <v>180</v>
      </c>
      <c r="L26" s="49" t="s">
        <v>179</v>
      </c>
      <c r="M26" s="49" t="s">
        <v>180</v>
      </c>
      <c r="O26" s="49" t="s">
        <v>179</v>
      </c>
      <c r="P26" s="49" t="s">
        <v>180</v>
      </c>
    </row>
    <row r="27" spans="2:16" ht="15.75" customHeight="1" x14ac:dyDescent="0.25">
      <c r="B27" s="75"/>
      <c r="C27" s="77">
        <v>1</v>
      </c>
      <c r="D27" s="78"/>
      <c r="F27" s="77">
        <v>1</v>
      </c>
      <c r="G27" s="78"/>
      <c r="I27" s="77">
        <v>1</v>
      </c>
      <c r="J27" s="78"/>
      <c r="L27" s="77">
        <v>1</v>
      </c>
      <c r="M27" s="78"/>
      <c r="O27" s="77">
        <v>1</v>
      </c>
      <c r="P27" s="78"/>
    </row>
    <row r="28" spans="2:16" ht="7.5" customHeight="1" x14ac:dyDescent="0.25">
      <c r="B28" s="75"/>
    </row>
    <row r="29" spans="2:16" ht="15.75" customHeight="1" x14ac:dyDescent="0.25">
      <c r="B29" s="75"/>
    </row>
    <row r="30" spans="2:16" ht="15.75" customHeight="1" x14ac:dyDescent="0.25">
      <c r="B30" s="75"/>
    </row>
    <row r="31" spans="2:16" ht="15.75" customHeight="1" x14ac:dyDescent="0.25">
      <c r="B31" s="75"/>
    </row>
    <row r="32" spans="2:16" ht="15.75" customHeight="1" x14ac:dyDescent="0.25">
      <c r="B32" s="75"/>
    </row>
    <row r="33" spans="2:16" ht="15.75" customHeight="1" x14ac:dyDescent="0.25">
      <c r="B33" s="75"/>
    </row>
    <row r="34" spans="2:16" ht="15.75" customHeight="1" x14ac:dyDescent="0.25">
      <c r="B34" s="75"/>
    </row>
    <row r="35" spans="2:16" ht="15.75" customHeight="1" x14ac:dyDescent="0.25">
      <c r="B35" s="75"/>
    </row>
    <row r="36" spans="2:16" ht="15.75" customHeight="1" x14ac:dyDescent="0.25">
      <c r="B36" s="75"/>
    </row>
    <row r="37" spans="2:16" ht="15.75" customHeight="1" x14ac:dyDescent="0.25">
      <c r="B37" s="75"/>
    </row>
    <row r="38" spans="2:16" ht="15.75" customHeight="1" x14ac:dyDescent="0.25">
      <c r="B38" s="75"/>
      <c r="C38" s="266" t="s">
        <v>107</v>
      </c>
      <c r="D38" s="267"/>
      <c r="E38" s="267"/>
      <c r="F38" s="267"/>
      <c r="G38" s="267"/>
      <c r="H38" s="267"/>
      <c r="I38" s="267"/>
      <c r="J38" s="268"/>
      <c r="K38" s="80"/>
      <c r="L38" s="266" t="s">
        <v>135</v>
      </c>
      <c r="M38" s="267"/>
      <c r="N38" s="267"/>
      <c r="O38" s="267"/>
      <c r="P38" s="268"/>
    </row>
    <row r="39" spans="2:16" ht="15.75" customHeight="1" x14ac:dyDescent="0.25">
      <c r="B39" s="75"/>
      <c r="C39" s="269"/>
      <c r="D39" s="270"/>
      <c r="E39" s="270"/>
      <c r="F39" s="270"/>
      <c r="G39" s="270"/>
      <c r="H39" s="270"/>
      <c r="I39" s="270"/>
      <c r="J39" s="271"/>
      <c r="K39" s="80"/>
      <c r="L39" s="269"/>
      <c r="M39" s="270"/>
      <c r="N39" s="270"/>
      <c r="O39" s="270"/>
      <c r="P39" s="271"/>
    </row>
    <row r="40" spans="2:16" ht="15.75" customHeight="1" x14ac:dyDescent="0.25"/>
    <row r="41" spans="2:16" ht="24" customHeight="1" x14ac:dyDescent="0.25">
      <c r="B41" s="272"/>
      <c r="C41" s="262" t="s">
        <v>114</v>
      </c>
      <c r="D41" s="263"/>
      <c r="F41" s="262" t="s">
        <v>121</v>
      </c>
      <c r="G41" s="263"/>
      <c r="I41" s="262" t="s">
        <v>184</v>
      </c>
      <c r="J41" s="263"/>
      <c r="L41" s="262" t="s">
        <v>185</v>
      </c>
      <c r="M41" s="263"/>
      <c r="O41" s="262" t="s">
        <v>186</v>
      </c>
      <c r="P41" s="263"/>
    </row>
    <row r="42" spans="2:16" ht="19.5" customHeight="1" x14ac:dyDescent="0.25">
      <c r="B42" s="180"/>
      <c r="C42" s="264"/>
      <c r="D42" s="265"/>
      <c r="F42" s="264"/>
      <c r="G42" s="265"/>
      <c r="I42" s="264"/>
      <c r="J42" s="265"/>
      <c r="L42" s="264"/>
      <c r="M42" s="265"/>
      <c r="O42" s="264"/>
      <c r="P42" s="265"/>
    </row>
    <row r="43" spans="2:16" ht="15.75" customHeight="1" x14ac:dyDescent="0.25">
      <c r="B43" s="180"/>
      <c r="C43" s="49" t="s">
        <v>179</v>
      </c>
      <c r="D43" s="49" t="s">
        <v>180</v>
      </c>
      <c r="F43" s="49" t="s">
        <v>179</v>
      </c>
      <c r="G43" s="49" t="s">
        <v>180</v>
      </c>
      <c r="I43" s="49" t="s">
        <v>179</v>
      </c>
      <c r="J43" s="49" t="s">
        <v>180</v>
      </c>
      <c r="L43" s="49" t="s">
        <v>179</v>
      </c>
      <c r="M43" s="49" t="s">
        <v>180</v>
      </c>
      <c r="O43" s="49" t="s">
        <v>179</v>
      </c>
      <c r="P43" s="49" t="s">
        <v>180</v>
      </c>
    </row>
    <row r="44" spans="2:16" ht="15.75" customHeight="1" x14ac:dyDescent="0.25">
      <c r="B44" s="180"/>
      <c r="C44" s="77">
        <v>1</v>
      </c>
      <c r="D44" s="78"/>
      <c r="F44" s="77">
        <v>1</v>
      </c>
      <c r="G44" s="78"/>
      <c r="I44" s="77">
        <v>1</v>
      </c>
      <c r="J44" s="78"/>
      <c r="L44" s="77">
        <v>1</v>
      </c>
      <c r="M44" s="78"/>
      <c r="O44" s="77">
        <v>1</v>
      </c>
      <c r="P44" s="78"/>
    </row>
    <row r="45" spans="2:16" ht="8.25" customHeight="1" x14ac:dyDescent="0.25">
      <c r="B45" s="180"/>
    </row>
    <row r="46" spans="2:16" ht="15.75" customHeight="1" x14ac:dyDescent="0.25">
      <c r="B46" s="180"/>
    </row>
    <row r="47" spans="2:16" ht="15.75" customHeight="1" x14ac:dyDescent="0.25">
      <c r="B47" s="180"/>
    </row>
    <row r="48" spans="2:16" ht="15.75" customHeight="1" x14ac:dyDescent="0.25">
      <c r="B48" s="180"/>
    </row>
    <row r="49" spans="2:2" ht="15.75" customHeight="1" x14ac:dyDescent="0.25">
      <c r="B49" s="180"/>
    </row>
    <row r="50" spans="2:2" ht="15.75" customHeight="1" x14ac:dyDescent="0.25">
      <c r="B50" s="180"/>
    </row>
    <row r="51" spans="2:2" ht="15.75" customHeight="1" x14ac:dyDescent="0.25">
      <c r="B51" s="180"/>
    </row>
    <row r="52" spans="2:2" ht="15.75" customHeight="1" x14ac:dyDescent="0.25">
      <c r="B52" s="180"/>
    </row>
    <row r="53" spans="2:2" ht="15.75" customHeight="1" x14ac:dyDescent="0.25"/>
    <row r="54" spans="2:2" ht="15.75" customHeight="1" x14ac:dyDescent="0.25"/>
    <row r="55" spans="2:2" ht="15.75" customHeight="1" x14ac:dyDescent="0.25"/>
    <row r="56" spans="2:2" ht="15.75" customHeight="1" x14ac:dyDescent="0.25"/>
    <row r="57" spans="2:2" ht="15.75" customHeight="1" x14ac:dyDescent="0.25"/>
    <row r="58" spans="2:2" ht="15.75" customHeight="1" x14ac:dyDescent="0.25"/>
    <row r="59" spans="2:2" ht="15.75" customHeight="1" x14ac:dyDescent="0.25"/>
    <row r="60" spans="2:2" ht="15.75" customHeight="1" x14ac:dyDescent="0.25"/>
    <row r="61" spans="2:2" ht="15.75" customHeight="1" x14ac:dyDescent="0.25"/>
    <row r="62" spans="2:2" ht="15.75" customHeight="1" x14ac:dyDescent="0.25"/>
    <row r="63" spans="2:2" ht="15.75" customHeight="1" x14ac:dyDescent="0.25"/>
    <row r="64" spans="2:2"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6">
    <mergeCell ref="C2:E5"/>
    <mergeCell ref="C10:D10"/>
    <mergeCell ref="F10:G10"/>
    <mergeCell ref="I10:J10"/>
    <mergeCell ref="L10:M10"/>
    <mergeCell ref="C7:P8"/>
    <mergeCell ref="O10:P10"/>
    <mergeCell ref="F2:P2"/>
    <mergeCell ref="F3:P3"/>
    <mergeCell ref="F4:P4"/>
    <mergeCell ref="F5:I5"/>
    <mergeCell ref="J5:M5"/>
    <mergeCell ref="N5:P5"/>
    <mergeCell ref="F24:G25"/>
    <mergeCell ref="I24:J25"/>
    <mergeCell ref="C38:J39"/>
    <mergeCell ref="B41:B52"/>
    <mergeCell ref="C41:D42"/>
    <mergeCell ref="F41:G42"/>
    <mergeCell ref="I41:J42"/>
    <mergeCell ref="C24:D25"/>
    <mergeCell ref="L24:M25"/>
    <mergeCell ref="O24:P25"/>
    <mergeCell ref="L38:P39"/>
    <mergeCell ref="L41:M42"/>
    <mergeCell ref="O41:P42"/>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PAM  CORTE 1</vt:lpstr>
      <vt:lpstr>PAM CORTE 2</vt:lpstr>
      <vt:lpstr>SEGUIMIENTO 2021</vt:lpstr>
      <vt:lpstr>RESUMEN POR PROYECTO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msierra</dc:creator>
  <cp:lastModifiedBy>Heidi Del Castillo</cp:lastModifiedBy>
  <dcterms:created xsi:type="dcterms:W3CDTF">2015-04-21T19:45:13Z</dcterms:created>
  <dcterms:modified xsi:type="dcterms:W3CDTF">2021-08-02T16:30:27Z</dcterms:modified>
</cp:coreProperties>
</file>