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comments4.xml" ContentType="application/vnd.openxmlformats-officedocument.spreadsheetml.comments+xml"/>
  <Override PartName="/xl/drawings/drawing5.xml" ContentType="application/vnd.openxmlformats-officedocument.drawing+xml"/>
  <Override PartName="/xl/comments5.xml" ContentType="application/vnd.openxmlformats-officedocument.spreadsheetml.comments+xml"/>
  <Override PartName="/xl/drawings/drawing6.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0730" windowHeight="11760" firstSheet="3" activeTab="3"/>
  </bookViews>
  <sheets>
    <sheet name="PAM  2020-2023" sheetId="1" r:id="rId1"/>
    <sheet name="PAM  AVANCE 2020" sheetId="2" r:id="rId2"/>
    <sheet name="PAM AVANCE 2021" sheetId="3" r:id="rId3"/>
    <sheet name="PAM AVANCE 2022" sheetId="4" r:id="rId4"/>
    <sheet name="PAM AVANCE 2023" sheetId="5" r:id="rId5"/>
    <sheet name="SEGUIMIENTO ANUAL" sheetId="6" r:id="rId6"/>
    <sheet name="RESUMEN POR PROYECTO A NUAL" sheetId="8" r:id="rId7"/>
  </sheets>
  <calcPr calcId="14562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O49" i="4" l="1"/>
  <c r="O51" i="4" s="1"/>
  <c r="O35" i="4"/>
  <c r="O21" i="4"/>
  <c r="O15" i="4"/>
  <c r="H8" i="6"/>
  <c r="G50" i="4" l="1"/>
  <c r="M50" i="4"/>
  <c r="M36" i="4"/>
  <c r="G36" i="4"/>
  <c r="I35" i="4"/>
  <c r="O25" i="4"/>
  <c r="I25" i="4"/>
  <c r="I21" i="4"/>
  <c r="T49" i="3" l="1"/>
  <c r="T51" i="3" s="1"/>
  <c r="G45" i="4"/>
  <c r="I49" i="4"/>
  <c r="T44" i="4"/>
  <c r="O44" i="4"/>
  <c r="O46" i="4" s="1"/>
  <c r="M45" i="4"/>
  <c r="I44" i="4"/>
  <c r="T35" i="4"/>
  <c r="T25" i="4"/>
  <c r="G45" i="3"/>
  <c r="T21" i="4"/>
  <c r="T15" i="4"/>
  <c r="I15" i="4"/>
  <c r="O37" i="4" l="1"/>
  <c r="O52" i="4" s="1"/>
  <c r="O49" i="3"/>
  <c r="F53" i="6" s="1"/>
  <c r="M50" i="3"/>
  <c r="F10" i="6"/>
  <c r="E17" i="6" s="1"/>
  <c r="M45" i="3"/>
  <c r="T35" i="3"/>
  <c r="T25" i="3"/>
  <c r="H29" i="6" s="1"/>
  <c r="O35" i="3"/>
  <c r="G30" i="6" s="1"/>
  <c r="I35" i="3"/>
  <c r="T15" i="3"/>
  <c r="O15" i="3"/>
  <c r="G27" i="6" s="1"/>
  <c r="M48" i="5"/>
  <c r="G48" i="5"/>
  <c r="T47" i="5"/>
  <c r="T49" i="5" s="1"/>
  <c r="O47" i="5"/>
  <c r="O49" i="5" s="1"/>
  <c r="I47" i="5"/>
  <c r="M43" i="5"/>
  <c r="G43" i="5"/>
  <c r="T42" i="5"/>
  <c r="T44" i="5" s="1"/>
  <c r="O42" i="5"/>
  <c r="O44" i="5" s="1"/>
  <c r="I42" i="5"/>
  <c r="M34" i="5"/>
  <c r="G34" i="5"/>
  <c r="T33" i="5"/>
  <c r="O33" i="5"/>
  <c r="K30" i="6" s="1"/>
  <c r="I33" i="5"/>
  <c r="T27" i="5"/>
  <c r="O27" i="5"/>
  <c r="K29" i="6" s="1"/>
  <c r="I27" i="5"/>
  <c r="T21" i="5"/>
  <c r="L28" i="6" s="1"/>
  <c r="O21" i="5"/>
  <c r="K28" i="6" s="1"/>
  <c r="I21" i="5"/>
  <c r="T15" i="5"/>
  <c r="L27" i="6" s="1"/>
  <c r="O15" i="5"/>
  <c r="K27" i="6" s="1"/>
  <c r="I15" i="5"/>
  <c r="T49" i="4"/>
  <c r="T51" i="4" s="1"/>
  <c r="T46" i="4"/>
  <c r="J30" i="6"/>
  <c r="I30" i="6"/>
  <c r="J29" i="6"/>
  <c r="I29" i="6"/>
  <c r="J28" i="6"/>
  <c r="I28" i="6"/>
  <c r="J27" i="6"/>
  <c r="I27" i="6"/>
  <c r="I49" i="3"/>
  <c r="T44" i="3"/>
  <c r="T46" i="3" s="1"/>
  <c r="F9" i="6" s="1"/>
  <c r="E16" i="6" s="1"/>
  <c r="O44" i="3"/>
  <c r="F40" i="6" s="1"/>
  <c r="I44" i="3"/>
  <c r="O25" i="3"/>
  <c r="G29" i="6" s="1"/>
  <c r="I25" i="3"/>
  <c r="T21" i="3"/>
  <c r="H28" i="6" s="1"/>
  <c r="O21" i="3"/>
  <c r="G28" i="6" s="1"/>
  <c r="I21" i="3"/>
  <c r="I15" i="3"/>
  <c r="M48" i="2"/>
  <c r="I47" i="2"/>
  <c r="O46" i="2"/>
  <c r="O47" i="2" s="1"/>
  <c r="E53" i="6" s="1"/>
  <c r="M43" i="2"/>
  <c r="G43" i="2"/>
  <c r="O42" i="2"/>
  <c r="E40" i="6" s="1"/>
  <c r="I42" i="2"/>
  <c r="M34" i="2"/>
  <c r="G34" i="2"/>
  <c r="O33" i="2"/>
  <c r="F30" i="6" s="1"/>
  <c r="I33" i="2"/>
  <c r="O27" i="2"/>
  <c r="F29" i="6" s="1"/>
  <c r="I27" i="2"/>
  <c r="O21" i="2"/>
  <c r="F28" i="6" s="1"/>
  <c r="I21" i="2"/>
  <c r="O15" i="2"/>
  <c r="F27" i="6" s="1"/>
  <c r="I15" i="2"/>
  <c r="S51" i="1"/>
  <c r="K51" i="1"/>
  <c r="M50" i="1"/>
  <c r="S46" i="1"/>
  <c r="K46" i="1"/>
  <c r="M45" i="1"/>
  <c r="S37" i="1"/>
  <c r="K37" i="1"/>
  <c r="M36" i="1"/>
  <c r="M26" i="1"/>
  <c r="M22" i="1"/>
  <c r="M16" i="1"/>
  <c r="T37" i="3" l="1"/>
  <c r="T52" i="3" s="1"/>
  <c r="M28" i="6"/>
  <c r="H30" i="6"/>
  <c r="T35" i="5"/>
  <c r="J8" i="6" s="1"/>
  <c r="O44" i="2"/>
  <c r="D9" i="6" s="1"/>
  <c r="D16" i="6" s="1"/>
  <c r="H40" i="6"/>
  <c r="G9" i="6"/>
  <c r="T50" i="5"/>
  <c r="J40" i="6"/>
  <c r="I9" i="6"/>
  <c r="I40" i="6"/>
  <c r="H9" i="6"/>
  <c r="G10" i="6"/>
  <c r="H53" i="6"/>
  <c r="J9" i="6"/>
  <c r="K40" i="6"/>
  <c r="J53" i="6"/>
  <c r="I10" i="6"/>
  <c r="I53" i="6"/>
  <c r="H10" i="6"/>
  <c r="J10" i="6"/>
  <c r="K53" i="6"/>
  <c r="O46" i="3"/>
  <c r="E9" i="6" s="1"/>
  <c r="O35" i="5"/>
  <c r="H27" i="6"/>
  <c r="M27" i="6" s="1"/>
  <c r="L29" i="6"/>
  <c r="M29" i="6" s="1"/>
  <c r="L30" i="6"/>
  <c r="G40" i="6"/>
  <c r="G53" i="6"/>
  <c r="O37" i="3"/>
  <c r="T37" i="4"/>
  <c r="T52" i="4" s="1"/>
  <c r="O35" i="2"/>
  <c r="O49" i="2"/>
  <c r="D10" i="6" s="1"/>
  <c r="D17" i="6" s="1"/>
  <c r="O51" i="3"/>
  <c r="E10" i="6" s="1"/>
  <c r="M30" i="6" l="1"/>
  <c r="L53" i="6"/>
  <c r="L40" i="6"/>
  <c r="I8" i="6"/>
  <c r="O50" i="5"/>
  <c r="G17" i="6"/>
  <c r="H11" i="6"/>
  <c r="J11" i="6"/>
  <c r="F17" i="6"/>
  <c r="D8" i="6"/>
  <c r="O50" i="2"/>
  <c r="G8" i="6"/>
  <c r="E8" i="6"/>
  <c r="O52" i="3"/>
  <c r="G16" i="6"/>
  <c r="F16" i="6"/>
  <c r="F8" i="6" l="1"/>
  <c r="D11" i="6"/>
  <c r="D15" i="6"/>
  <c r="D18" i="6" s="1"/>
  <c r="E11" i="6"/>
  <c r="G11" i="6"/>
  <c r="F15" i="6"/>
  <c r="F18" i="6" s="1"/>
  <c r="G15" i="6"/>
  <c r="G18" i="6" s="1"/>
  <c r="I11" i="6"/>
  <c r="F11" i="6" l="1"/>
  <c r="E15" i="6"/>
  <c r="E18" i="6"/>
</calcChain>
</file>

<file path=xl/comments1.xml><?xml version="1.0" encoding="utf-8"?>
<comments xmlns="http://schemas.openxmlformats.org/spreadsheetml/2006/main">
  <authors>
    <author/>
  </authors>
  <commentList>
    <comment ref="D14" authorId="0">
      <text>
        <r>
          <rPr>
            <sz val="11"/>
            <color theme="1"/>
            <rFont val="Calibri"/>
            <family val="2"/>
          </rPr>
          <t>Lo lidero ana A. A através del foro, para no dejar la meta en blanco
	-Heidi Del Castillo</t>
        </r>
      </text>
    </comment>
    <comment ref="F14" authorId="0">
      <text>
        <r>
          <rPr>
            <sz val="11"/>
            <color theme="1"/>
            <rFont val="Calibri"/>
            <family val="2"/>
          </rPr>
          <t>La meta es lograr 3, pero debemos inicar el trabajar al menos con 10
	-Heidi Del Castillo</t>
        </r>
      </text>
    </comment>
    <comment ref="N14" authorId="0">
      <text>
        <r>
          <rPr>
            <sz val="11"/>
            <color theme="1"/>
            <rFont val="Calibri"/>
            <family val="2"/>
          </rPr>
          <t>Olga Acosta ivierte 150,000,000
	-Heidi Del Castillo</t>
        </r>
      </text>
    </comment>
    <comment ref="F17" authorId="0">
      <text>
        <r>
          <rPr>
            <sz val="11"/>
            <color theme="1"/>
            <rFont val="Calibri"/>
            <family val="2"/>
          </rPr>
          <t>Antonia Santos 2020
	-Heidi Del Castillo</t>
        </r>
      </text>
    </comment>
    <comment ref="I17" authorId="0">
      <text>
        <r>
          <rPr>
            <sz val="11"/>
            <color theme="1"/>
            <rFont val="Calibri"/>
            <family val="2"/>
          </rPr>
          <t>Proyección de metas
	-Laury Meza</t>
        </r>
      </text>
    </comment>
    <comment ref="F20" authorId="0">
      <text>
        <r>
          <rPr>
            <sz val="11"/>
            <color theme="1"/>
            <rFont val="Calibri"/>
            <family val="2"/>
          </rPr>
          <t>Se ajusta la meta en 4 IEO más,
	-Heidi Del Castillo</t>
        </r>
      </text>
    </comment>
    <comment ref="F23" author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L23" authorId="0">
      <text>
        <r>
          <rPr>
            <sz val="11"/>
            <color theme="1"/>
            <rFont val="Calibri"/>
            <family val="2"/>
          </rPr>
          <t>Ojo revisar la acción 5, se encuentra contenida en la acción 2
	-Heidi Del Castillo</t>
        </r>
      </text>
    </comment>
    <comment ref="F27" authorId="0">
      <text>
        <r>
          <rPr>
            <sz val="11"/>
            <color theme="1"/>
            <rFont val="Calibri"/>
            <family val="2"/>
          </rPr>
          <t>La misma observación de arriba
	-Laury Meza</t>
        </r>
      </text>
    </comment>
    <comment ref="F30" authorId="0">
      <text>
        <r>
          <rPr>
            <sz val="11"/>
            <color theme="1"/>
            <rFont val="Calibri"/>
            <family val="2"/>
          </rPr>
          <t>idem
	-Laury Meza</t>
        </r>
      </text>
    </comment>
    <comment ref="D39" authorId="0">
      <text>
        <r>
          <rPr>
            <sz val="11"/>
            <color theme="1"/>
            <rFont val="Calibri"/>
            <family val="2"/>
          </rPr>
          <t>La meta son 1500 profes en 4 años
375 por año..Pendientes los 375 e 2020, por no haberse ejecutado el plan el formación
	-Heidi Del Castillo</t>
        </r>
      </text>
    </comment>
    <comment ref="F39" authorId="0">
      <text>
        <r>
          <rPr>
            <sz val="11"/>
            <color theme="1"/>
            <rFont val="Calibri"/>
            <family val="2"/>
          </rPr>
          <t>Ajusto la meta para traer lo pendiete del 2020, y repartir lo en los tres años restantes
	-Heidi Del Castillo</t>
        </r>
      </text>
    </comment>
    <comment ref="F41" authorId="0">
      <text>
        <r>
          <rPr>
            <sz val="11"/>
            <color theme="1"/>
            <rFont val="Calibri"/>
            <family val="2"/>
          </rPr>
          <t>Sugiero ajustar la meta para ir cuempliendo con lo pendiente de 2020. son 3 por cada año, se aumenta 1 en lo rubano y 1 en lo rural
	-Heidi Del Castillo</t>
        </r>
      </text>
    </comment>
    <comment ref="G48" authorId="0">
      <text>
        <r>
          <rPr>
            <sz val="11"/>
            <color theme="1"/>
            <rFont val="Calibri"/>
            <family val="2"/>
          </rPr>
          <t>Proyección de metas para cada vigencia o avances?
	-Laury Meza</t>
        </r>
      </text>
    </comment>
  </commentList>
</comments>
</file>

<file path=xl/comments2.xml><?xml version="1.0" encoding="utf-8"?>
<comments xmlns="http://schemas.openxmlformats.org/spreadsheetml/2006/main">
  <authors>
    <author/>
  </authors>
  <commentList>
    <comment ref="D13" authorId="0">
      <text>
        <r>
          <rPr>
            <sz val="11"/>
            <color theme="1"/>
            <rFont val="Calibri"/>
            <family val="2"/>
          </rPr>
          <t>Lo lidero ana A. A através del foro, para no dejar la meta en blanco
	-Heidi Del Castillo</t>
        </r>
      </text>
    </comment>
    <comment ref="F13" authorId="0">
      <text>
        <r>
          <rPr>
            <sz val="11"/>
            <color theme="1"/>
            <rFont val="Calibri"/>
            <family val="2"/>
          </rPr>
          <t>La meta es lograr 3, pero debemos inicar el trabajar al menos con 10
	-Heidi Del Castillo</t>
        </r>
      </text>
    </comment>
    <comment ref="J13" authorId="0">
      <text>
        <r>
          <rPr>
            <sz val="11"/>
            <color theme="1"/>
            <rFont val="Calibri"/>
            <family val="2"/>
          </rPr>
          <t>Olga Acosta ivierte 150,000,000
	-Heidi Del Castillo</t>
        </r>
      </text>
    </comment>
    <comment ref="H22" authorId="0">
      <text>
        <r>
          <rPr>
            <sz val="11"/>
            <color theme="1"/>
            <rFont val="Calibri"/>
            <family val="2"/>
          </rPr>
          <t>Ojo revisar la acción 5, se encuentra contenida en la acción 2
	-Heidi Del Castillo</t>
        </r>
      </text>
    </comment>
    <comment ref="D36" authorId="0">
      <text>
        <r>
          <rPr>
            <sz val="11"/>
            <color theme="1"/>
            <rFont val="Calibri"/>
            <family val="2"/>
          </rPr>
          <t>La meta son 1500 profes en 4 años
375 por año..Pendientes los 375 e 2020, por no haberse ejecutado el plan el formación
	-Heidi Del Castillo</t>
        </r>
      </text>
    </comment>
    <comment ref="K45" authorId="0">
      <text>
        <r>
          <rPr>
            <sz val="11"/>
            <color theme="1"/>
            <rFont val="Calibri"/>
            <family val="2"/>
          </rPr>
          <t>Se ejecutó el dinero de formación pero en el otro indicador de saberes pedagógicos
	-Laury Meza</t>
        </r>
      </text>
    </comment>
  </commentList>
</comments>
</file>

<file path=xl/comments3.xml><?xml version="1.0" encoding="utf-8"?>
<comments xmlns="http://schemas.openxmlformats.org/spreadsheetml/2006/main">
  <authors>
    <author>CALIDAD</author>
    <author/>
  </authors>
  <commentList>
    <comment ref="F8" authorId="0">
      <text>
        <r>
          <rPr>
            <sz val="9"/>
            <color indexed="81"/>
            <rFont val="Tahoma"/>
            <family val="2"/>
          </rPr>
          <t xml:space="preserve">FARID
AQUÍ DEBERA DEBIERA SER 3URBANO
</t>
        </r>
      </text>
    </comment>
    <comment ref="D13" authorId="1">
      <text>
        <r>
          <rPr>
            <sz val="11"/>
            <color theme="1"/>
            <rFont val="Calibri"/>
            <family val="2"/>
          </rPr>
          <t>Lo lidero ana A. A através del foro, para no dejar la meta en blanco
	-Heidi Del Castillo</t>
        </r>
      </text>
    </comment>
    <comment ref="F13" authorId="1">
      <text>
        <r>
          <rPr>
            <sz val="11"/>
            <color theme="1"/>
            <rFont val="Calibri"/>
            <family val="2"/>
          </rPr>
          <t>La meta es lograr 3, pero debemos inicar el trabajar al menos con 10
	-Heidi Del Castillo</t>
        </r>
      </text>
    </comment>
    <comment ref="J13" authorId="1">
      <text>
        <r>
          <rPr>
            <sz val="11"/>
            <color theme="1"/>
            <rFont val="Calibri"/>
            <family val="2"/>
          </rPr>
          <t>Olga Acosta ivierte 150,000,000
	-Heidi Del Castillo</t>
        </r>
      </text>
    </comment>
    <comment ref="D16" authorId="0">
      <text>
        <r>
          <rPr>
            <b/>
            <sz val="9"/>
            <color indexed="81"/>
            <rFont val="Tahoma"/>
            <family val="2"/>
          </rPr>
          <t>CALIDAD:</t>
        </r>
        <r>
          <rPr>
            <sz val="9"/>
            <color indexed="81"/>
            <rFont val="Tahoma"/>
            <family val="2"/>
          </rPr>
          <t xml:space="preserve">
 (se incorporo la I.E de la Boquilla no focalizada en intervencion. De igual forma, hacer la salvedad de que se tiene por entendido que las I.E cuentan con PEC, situacion ya super debatida y en construccion de cambio y eniada oportunamente a Laury. Tambien se recomienda describir que han sido realmente asistidas tecnicamente 8 I.E como se explica en la descripcion al final del documento)</t>
        </r>
      </text>
    </comment>
    <comment ref="F16" authorId="1">
      <text>
        <r>
          <rPr>
            <sz val="11"/>
            <color theme="1"/>
            <rFont val="Calibri"/>
            <family val="2"/>
          </rPr>
          <t>Antonia Santos 2020
	-Heidi Del Castillo</t>
        </r>
      </text>
    </comment>
    <comment ref="F19" authorId="1">
      <text>
        <r>
          <rPr>
            <sz val="11"/>
            <color theme="1"/>
            <rFont val="Calibri"/>
            <family val="2"/>
          </rPr>
          <t>Se ajusta la meta en 4 IEO más,
	-Heidi Del Castillo</t>
        </r>
      </text>
    </comment>
    <comment ref="F22" authorId="1">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1">
      <text>
        <r>
          <rPr>
            <sz val="11"/>
            <color theme="1"/>
            <rFont val="Calibri"/>
            <family val="2"/>
          </rPr>
          <t>Ojo revisar la acción 5, se encuentra contenida en la acción 2
	-Heidi Del Castillo</t>
        </r>
      </text>
    </comment>
    <comment ref="D38" authorId="1">
      <text>
        <r>
          <rPr>
            <sz val="11"/>
            <color theme="1"/>
            <rFont val="Calibri"/>
            <family val="2"/>
          </rPr>
          <t>La meta son 1500 profes en 4 años
375 por año..Pendientes los 375 e 2020, por no haberse ejecutado el plan el formación
	-Heidi Del Castillo</t>
        </r>
      </text>
    </comment>
    <comment ref="F40" authorId="1">
      <text>
        <r>
          <rPr>
            <sz val="11"/>
            <color theme="1"/>
            <rFont val="Calibri"/>
            <family val="2"/>
          </rPr>
          <t>Sugiero ajustar la meta para ir cuempliendo con lo pendiente de 2020. son 3 por cada año, se aumenta 1 en lo rubano y 1 en lo rural
	-Heidi Del Castillo</t>
        </r>
      </text>
    </comment>
  </commentList>
</comments>
</file>

<file path=xl/comments4.xml><?xml version="1.0" encoding="utf-8"?>
<comments xmlns="http://schemas.openxmlformats.org/spreadsheetml/2006/main">
  <authors>
    <author/>
  </authors>
  <commentList>
    <comment ref="K5" authorId="0">
      <text>
        <r>
          <rPr>
            <sz val="11"/>
            <color theme="1"/>
            <rFont val="Calibri"/>
            <family val="2"/>
          </rPr>
          <t>ELIMINARLO
	-Usuario1</t>
        </r>
      </text>
    </comment>
    <comment ref="D13" authorId="0">
      <text>
        <r>
          <rPr>
            <sz val="11"/>
            <color theme="1"/>
            <rFont val="Calibri"/>
            <family val="2"/>
          </rPr>
          <t>Lo lidero ana A. A através del foro, para no dejar la meta en blanco
	-Heidi Del Castillo</t>
        </r>
      </text>
    </comment>
    <comment ref="F13" authorId="0">
      <text>
        <r>
          <rPr>
            <sz val="11"/>
            <color theme="1"/>
            <rFont val="Calibri"/>
            <family val="2"/>
          </rPr>
          <t>La meta es lograr 3, pero debemos inicar el trabajar al menos con 10
	-Heidi Del Castillo</t>
        </r>
      </text>
    </comment>
    <comment ref="J13" authorId="0">
      <text>
        <r>
          <rPr>
            <sz val="11"/>
            <color theme="1"/>
            <rFont val="Calibri"/>
            <family val="2"/>
          </rPr>
          <t>Olga Acosta ivierte 150,000,000
	-Heidi Del Castillo</t>
        </r>
      </text>
    </comment>
    <comment ref="F16" authorId="0">
      <text>
        <r>
          <rPr>
            <sz val="11"/>
            <color theme="1"/>
            <rFont val="Calibri"/>
            <family val="2"/>
          </rPr>
          <t>Antonia Santos 2020
	-Heidi Del Castillo</t>
        </r>
      </text>
    </comment>
    <comment ref="F19" authorId="0">
      <text>
        <r>
          <rPr>
            <sz val="11"/>
            <color theme="1"/>
            <rFont val="Calibri"/>
            <family val="2"/>
          </rPr>
          <t>Se ajusta la meta en 4 IEO más,
	-Heidi Del Castillo</t>
        </r>
      </text>
    </comment>
    <comment ref="F22" author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text>
        <r>
          <rPr>
            <sz val="11"/>
            <color theme="1"/>
            <rFont val="Calibri"/>
            <family val="2"/>
          </rPr>
          <t>Ojo revisar la acción 5, se encuentra contenida en la acción 2
	-Heidi Del Castillo</t>
        </r>
      </text>
    </comment>
    <comment ref="D38" authorId="0">
      <text>
        <r>
          <rPr>
            <sz val="11"/>
            <color theme="1"/>
            <rFont val="Calibri"/>
            <family val="2"/>
          </rPr>
          <t>La meta son 1500 profes en 4 años
375 por año..Pendientes los 375 e 2020, por no haberse ejecutado el plan el formación
	-Heidi Del Castillo</t>
        </r>
      </text>
    </comment>
    <comment ref="F38" authorId="0">
      <text>
        <r>
          <rPr>
            <sz val="11"/>
            <color theme="1"/>
            <rFont val="Calibri"/>
            <family val="2"/>
          </rPr>
          <t>Ajusto la meta para traer lo pendiete del 2020, y repartir lo en los tres años restantes
	-Heidi Del Castillo</t>
        </r>
      </text>
    </comment>
    <comment ref="F40" authorId="0">
      <text>
        <r>
          <rPr>
            <sz val="11"/>
            <color theme="1"/>
            <rFont val="Calibri"/>
            <family val="2"/>
          </rPr>
          <t>Sugiero ajustar la meta para ir cuempliendo con lo pendiente de 2020. son 3 por cada año, se aumenta 1 en lo rubano y 1 en lo rural
	-Heidi Del Castillo</t>
        </r>
      </text>
    </comment>
  </commentList>
</comments>
</file>

<file path=xl/comments5.xml><?xml version="1.0" encoding="utf-8"?>
<comments xmlns="http://schemas.openxmlformats.org/spreadsheetml/2006/main">
  <authors>
    <author/>
  </authors>
  <commentList>
    <comment ref="K5" authorId="0">
      <text>
        <r>
          <rPr>
            <sz val="11"/>
            <color theme="1"/>
            <rFont val="Calibri"/>
            <family val="2"/>
          </rPr>
          <t>ELIMINARLO
	-Usuario1</t>
        </r>
      </text>
    </comment>
    <comment ref="D13" authorId="0">
      <text>
        <r>
          <rPr>
            <sz val="11"/>
            <color theme="1"/>
            <rFont val="Calibri"/>
            <family val="2"/>
          </rPr>
          <t>Lo lidero ana A. A através del foro, para no dejar la meta en blanco
	-Heidi Del Castillo</t>
        </r>
      </text>
    </comment>
    <comment ref="F13" authorId="0">
      <text>
        <r>
          <rPr>
            <sz val="11"/>
            <color theme="1"/>
            <rFont val="Calibri"/>
            <family val="2"/>
          </rPr>
          <t>La meta es lograr 3, pero debemos inicar el trabajar al menos con 10
	-Heidi Del Castillo</t>
        </r>
      </text>
    </comment>
    <comment ref="J13" authorId="0">
      <text>
        <r>
          <rPr>
            <sz val="11"/>
            <color theme="1"/>
            <rFont val="Calibri"/>
            <family val="2"/>
          </rPr>
          <t>Olga Acosta ivierte 150,000,000
	-Heidi Del Castillo</t>
        </r>
      </text>
    </comment>
    <comment ref="F16" authorId="0">
      <text>
        <r>
          <rPr>
            <sz val="11"/>
            <color theme="1"/>
            <rFont val="Calibri"/>
            <family val="2"/>
          </rPr>
          <t>Antonia Santos 2020
	-Heidi Del Castillo</t>
        </r>
      </text>
    </comment>
    <comment ref="F19" authorId="0">
      <text>
        <r>
          <rPr>
            <sz val="11"/>
            <color theme="1"/>
            <rFont val="Calibri"/>
            <family val="2"/>
          </rPr>
          <t>Se ajusta la meta en 4 IEO más,
	-Heidi Del Castillo</t>
        </r>
      </text>
    </comment>
    <comment ref="F22" authorId="0">
      <text>
        <r>
          <rPr>
            <sz val="11"/>
            <color theme="1"/>
            <rFont val="Calibri"/>
            <family val="2"/>
          </rPr>
          <t>7. IE OLGA GONZALEZ DE ARRAUT (Country)
8. IE  SAN JUAN DE DAMASCO (Country)
9. IE FERNANDEZ BAENA (Country)
10. IE SOLEDAD ROMAN DE NUÑEZ (Country)
11. IE NUEVO BOSQUE (Country)
12. IE ANA MARIA VELEZ DE TRUJILLO (Santa Rita)
13. IE JOSÉ DE LA VEGA (Santa Rita)
14. IE CORAZÓN DE MARÍA (Santa Rita)
15. IE ANTONIA SANTOS (Santa Rita)
16. IE SANTA MARÍA (Santa Rita)
17. IE VALORES UNIDOS (Virgen y turística) 
18. IE  MADRE GABIRLEA (Virgen y turística)
19. IE PEDRO ROMERO (Virgen y turística)
20. IE LAS GAVIOTAS (Virgen y turística)
21. IE NUESTRO ESFUERZO (Virgen y turística)
22. IE JUAN JOSÉ NIETO (Industrial)
23. IE MANUELA VERGARA DE CURI (Industrial)
24. IE FE Y ALEGRIA EL PROGRESO (Industrial)
25. IE JOSE MANUEL RODRIGUEZ TORICES (INEM9 (Industrial)
	-Heidi Del Castillo</t>
        </r>
      </text>
    </comment>
    <comment ref="H22" authorId="0">
      <text>
        <r>
          <rPr>
            <sz val="11"/>
            <color theme="1"/>
            <rFont val="Calibri"/>
            <family val="2"/>
          </rPr>
          <t>Ojo revisar la acción 5, se encuentra contenida en la acción 2
	-Heidi Del Castillo</t>
        </r>
      </text>
    </comment>
    <comment ref="F26" authorId="0">
      <text>
        <r>
          <rPr>
            <sz val="11"/>
            <color theme="1"/>
            <rFont val="Calibri"/>
            <family val="2"/>
          </rPr>
          <t>1. IE TIERRA BAJA (Rural)
2. IE TÉCNICA PASACABALLO (Rural)
3. IE SANTA ANA (Rural)
4. IE ARARCA (Rural)
5. IE BAYUNCA (Rural)
6. IE ISLAS DEL ROSARIO (Rural)
	-Heidi Del Castillo</t>
        </r>
      </text>
    </comment>
    <comment ref="D36" authorId="0">
      <text>
        <r>
          <rPr>
            <sz val="11"/>
            <color theme="1"/>
            <rFont val="Calibri"/>
            <family val="2"/>
          </rPr>
          <t>La meta son 1500 profes en 4 años
375 por año..Pendientes los 375 e 2020, por no haberse ejecutado el plan el formación
	-Heidi Del Castillo</t>
        </r>
      </text>
    </comment>
    <comment ref="F36" authorId="0">
      <text>
        <r>
          <rPr>
            <sz val="11"/>
            <color theme="1"/>
            <rFont val="Calibri"/>
            <family val="2"/>
          </rPr>
          <t>Ajusto la meta para traer lo pendiete del 2020, y repartir lo en los tres años restantes
	-Heidi Del Castillo</t>
        </r>
      </text>
    </comment>
    <comment ref="F38" authorId="0">
      <text>
        <r>
          <rPr>
            <sz val="11"/>
            <color theme="1"/>
            <rFont val="Calibri"/>
            <family val="2"/>
          </rPr>
          <t>Sugiero ajustar la meta para ir cuempliendo con lo pendiente de 2020. son 3 por cada año, se aumenta 1 en lo rubano y 1 en lo rural
	-Heidi Del Castillo</t>
        </r>
      </text>
    </comment>
  </commentList>
</comments>
</file>

<file path=xl/sharedStrings.xml><?xml version="1.0" encoding="utf-8"?>
<sst xmlns="http://schemas.openxmlformats.org/spreadsheetml/2006/main" count="1237" uniqueCount="451">
  <si>
    <t>SECRETARÍA DE EDUCACIÓN DISTRITAL CARTAGENA DE INDIAS</t>
  </si>
  <si>
    <t xml:space="preserve">GEDCE02 GARANTIZAR EL MEJORAMIENTO CONTINUO EN LOS ESTABLECIMIENTOS EDUCATIVOS </t>
  </si>
  <si>
    <t>PLAN DE APOYO AL MEJORAMIENTO PAM</t>
  </si>
  <si>
    <t>Codigo: GEDCE02-F018</t>
  </si>
  <si>
    <t>Fecha de corte</t>
  </si>
  <si>
    <t>COMPONENTES</t>
  </si>
  <si>
    <t>PESO DEL COMPONENTE</t>
  </si>
  <si>
    <t>OBJETIVO ESTRATÉGICO</t>
  </si>
  <si>
    <t>METAS DEL CUATRENIO</t>
  </si>
  <si>
    <t>INDICADORES</t>
  </si>
  <si>
    <t>ACCIONES</t>
  </si>
  <si>
    <t>PESO DE LAS ACCIONES</t>
  </si>
  <si>
    <t>RESPONSABLES</t>
  </si>
  <si>
    <t>RECURSOS</t>
  </si>
  <si>
    <t>ESTRATEGIAS DE CALIDAD ASOCIADAS A LA ACCIÓN</t>
  </si>
  <si>
    <t>PROYECTOS MEN</t>
  </si>
  <si>
    <t>DESCRIPCION DE LA META PRODUCTO 2020-2023</t>
  </si>
  <si>
    <t>UBICACIÓN GEOGRAFICA</t>
  </si>
  <si>
    <t>VALOR ABOSLUTO DE LA META</t>
  </si>
  <si>
    <t>PROGRAMACIÓN METAS ANUALES</t>
  </si>
  <si>
    <t>META 2020</t>
  </si>
  <si>
    <t>META 2021</t>
  </si>
  <si>
    <t>META 2022</t>
  </si>
  <si>
    <t>META 2023</t>
  </si>
  <si>
    <t>HUMANO</t>
  </si>
  <si>
    <t>TECNOLÓGICOS</t>
  </si>
  <si>
    <t>FINANCIEROS</t>
  </si>
  <si>
    <t>ACOMPAÑAMIENTO A EE</t>
  </si>
  <si>
    <t>Atender necesidades diferenciadas en las IEO con bajos e inferiores logros en las pruebas externas  y clasificación del índice total para mejorar los aprendizajes de los estudiantes de básica primaria,secundaria y media, a través de la implementación de diferentes estrategias.</t>
  </si>
  <si>
    <t>Aumentar a 15 instituciones educativas oficiales que mejoran su indice total en clasificación saber 11</t>
  </si>
  <si>
    <t>Urbano</t>
  </si>
  <si>
    <t>Número de Instituciones Educativas Oficiales que mejoran su índice total de clasificación en Pruebas SABER 11.</t>
  </si>
  <si>
    <t>1.Desarrollar procesos institucionales que contribuyan al mejoramiento de resultados de las Pruebas Saber 11 en las Instituciones Educativas Oficiales del Distrito de Cartagena.</t>
  </si>
  <si>
    <t>Alex Cabarcas de Castro
José Luis Arroyo
Livis Barrios</t>
  </si>
  <si>
    <t>X</t>
  </si>
  <si>
    <t>5683350000  
(Propios (ICLD)
$2.047.050.000 -SGP
$3.636.300.000)</t>
  </si>
  <si>
    <t xml:space="preserve">Acompañamiento    a las IEO por maestros tutores.
</t>
  </si>
  <si>
    <t>Programa Todos Aprender- PTA
Superate con el SABER
Asistencia técnica MEN
Plan Nacional de lectura y Escritura
Evaluar para avanzar 3°-11°</t>
  </si>
  <si>
    <t>2. Fortalecer la implementación de  procesos de formación y evaluación por competencias con docentes.</t>
  </si>
  <si>
    <t>3. Implementar un sistema de información para monitorear el comportamiento del índice de clasificación total en las IEO.</t>
  </si>
  <si>
    <t>Plan  Padrino ICFES aacompañamiento a IEO</t>
  </si>
  <si>
    <t>4. Asistencia Técnica a las IEO focalizadas en el  programa PTA .</t>
  </si>
  <si>
    <t>Marlene Ruiz</t>
  </si>
  <si>
    <t>Acompañamiento  Pedagogico    a las IEO con oportunidades de mejora</t>
  </si>
  <si>
    <t>Rural</t>
  </si>
  <si>
    <t>5.   Fortalecimiento y expansión del programa Nacional de lectura y escritura.</t>
  </si>
  <si>
    <t xml:space="preserve">
Enith Guzman
</t>
  </si>
  <si>
    <t xml:space="preserve">13 Instituciones Educativas Oficiales con experiencias en innovación, ciencia y tecnología </t>
  </si>
  <si>
    <t>No. de Instituciones Educativas Oficiales con experiencias en innovación, ciencia y tecnología que contribuyan al aprendizaje de los estudiantes.</t>
  </si>
  <si>
    <t>Fortalecer las prácticas de ciencia, innovación y tecnología en las Instituciones educativas oficiales</t>
  </si>
  <si>
    <t xml:space="preserve">Olga Maldonado
Marcela Meza
</t>
  </si>
  <si>
    <t>Acompañamiento Pedagógico por  etapas de buenas practicas  y experiencias significativas</t>
  </si>
  <si>
    <t>Experiencias significativasMEN-Colombia Aprende</t>
  </si>
  <si>
    <t>Sub peso del Mejoramiento de la Calidad Educativa de las Instituciones Educativas del Distrito</t>
  </si>
  <si>
    <t>Fortalecer las Instituciones etnoeducativas a través de espacios de asistencia técnica en la consolidación de los PEC y catedra de estudios afrocolombianos  en el marco  de las normas legales  y técnicas  vigentes para los grupos étnicos</t>
  </si>
  <si>
    <t>15  Instituciones Etnoeducativas oficiales con Proyectos Etnoeducativos Comunitarios PEC- revisados, ajustados e implementados</t>
  </si>
  <si>
    <t>No de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</si>
  <si>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</si>
  <si>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José Gabriel Ortega</t>
  </si>
  <si>
    <t>(ICLD)
$500.000.000</t>
  </si>
  <si>
    <t>La estrategia a implementar atendiendo las disposiciones nacionales que buscan frenar la Pandemia, será la de encuentros virtuales a través de distintas plataformas tecnológicas.</t>
  </si>
  <si>
    <t>No aplica</t>
  </si>
  <si>
    <t xml:space="preserve">2.Desarrollar seminarios, encuentros, talleres sobre prácticas etnopedagogicas </t>
  </si>
  <si>
    <t>3.Desarrollar talleres etnolingüístico para fortalecimiento de la Escuela de lengua criolla palenquera “Minino a chitia ku ma kombilesa suto”</t>
  </si>
  <si>
    <t>10 Instituciones Educativas Oficiales con cátedra de estudios afrocolombianos Implementada</t>
  </si>
  <si>
    <t>Número de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</si>
  <si>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</si>
  <si>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Miguel Obeso</t>
  </si>
  <si>
    <t>Estrategia metodologia virtual, articulada con los recursos educativos de las plataforma de conectivades enlaces por webconferencia, zoom, meet</t>
  </si>
  <si>
    <t>Proyecto MEN, articulación con la Red Territorial de Etnoeducación y cátedra afrocolombiana</t>
  </si>
  <si>
    <t>2.Desarrollar actividades etnopedagogicas decenio afro desde la escuela, en fechas conmemorativas de importancia afrodescendiente</t>
  </si>
  <si>
    <t>Sub peso del Fortalecimiento de las Prácticas Etnoeducativas en Instituciones Educativas Oficiales del Distrito de Cartagena</t>
  </si>
  <si>
    <t>Asistir técnicamente a las instituciones educativas oficiales y no oficiales en la revisión , ajustes , actualización y resemantización  del PEI,  y la ruta de mejoramiento institucional ( Autoevaluación y PMI)</t>
  </si>
  <si>
    <t>45 de Instituciones Educativas Oficiales con herramientas de gestión escolar revisadas, ajustadas y resemantizadas.</t>
  </si>
  <si>
    <t>No.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</si>
  <si>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</si>
  <si>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$ 2.664.900.000 (SGP)
$ 889.000.000 (ICLD)</t>
  </si>
  <si>
    <t>Acompañamiento Pedagógico para la revisión, ajustes y actualización de las herramientas de gestión escolar</t>
  </si>
  <si>
    <t>Programa Todos Aprender- PTA
 Dia E
Siempre Dia E</t>
  </si>
  <si>
    <t>2.Asistir técnicamente la revisión, ajuste y resemantización de los Proyectos Educativos Institucionales- PEI.</t>
  </si>
  <si>
    <t>3.Asistir técnicamente la revisión, ajuste e implementación de las herramientas de gestión escolar: currículo, PMI, Autoevaluación, SIEE</t>
  </si>
  <si>
    <t>Sub peso Fortalecimiento de los procesosmejoramiento de la gestion escolar en las Instituciones Educativas Oficiales del Distrito de Cartagena</t>
  </si>
  <si>
    <t>Asistir técnicamente a las IEO, en el fortalecimiento y expansión de los proyectos transversales,, de competencias ciudadanas,  socioemocionales, educación ambiental,sexual, cultura,.deporte y los proyectos complementarios para atender necesidades de la población estudiantil vulnerable</t>
  </si>
  <si>
    <t>100 Instituciones Educativas Oficiales con órganos de Gobierno y Convivencia Escolar Fortalecidos.</t>
  </si>
  <si>
    <t>No. de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</si>
  <si>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</si>
  <si>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$ 800.000.000 (ICLD)</t>
  </si>
  <si>
    <t>Concertación y coordinación intersectorial para la implementación de proyectos pedagógicos transversales.</t>
  </si>
  <si>
    <t>El Programa de Educación para el Ejercicio de los Derechos Humanos (Eduderechos) del Ministerio de Educación Nacional publicó su segundo módulo, una guía que permitirá conocer a la comunidad educativa los procesos que fundamentan la educación para el ejercicio de los derechos humanos.</t>
  </si>
  <si>
    <t>2.Elaborar, ejecutar y evaluar los planes de trabajo de los órganos del Gobierno escolar y Comités de Convivencia Escolar.</t>
  </si>
  <si>
    <t>3.Fortalecer los comité de convivencia de las IEO del Distrito de Cartagena</t>
  </si>
  <si>
    <t>57  Instituciones Educativas Oficiales con revisión, ajuste y fortalecimiento de Proyectos Pedagógicos Transversales.</t>
  </si>
  <si>
    <t>No. de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</si>
  <si>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</si>
  <si>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Yoneida Puello</t>
  </si>
  <si>
    <t>$ 4.362.000.000 (ICLD)</t>
  </si>
  <si>
    <t>Articulación del PRAES, en los proyectos educativos institucionales - PEI de los establecimientos educativos y la inclusión de la dimensión ambiental en los curriculos de la educación.</t>
  </si>
  <si>
    <t>Superate con el Deporte</t>
  </si>
  <si>
    <t>2. Fortalecer los Proyectos Pedagógicos Transversales en las IEO.</t>
  </si>
  <si>
    <t>105 Instituciones Educativas Oficiales con programa de promoción, formación, prevención y protección de los derechos humanos de las mujeres, para vivir una vida libre de violencias dirigido a niñas, niños y jóvenes</t>
  </si>
  <si>
    <t>N° de  Instituciones Educativas Oficiales con programa de promoción, formación, prevención y protección de los derechos humanos de las mujeres, para vivir una vida libre de violencias dirigido a niñas, niños y jóvenes</t>
  </si>
  <si>
    <t>Talleres de formación con docentes, estudiantes y padres/madres de familia sobre prevención de violencias basadas en género, derechos humanos y construcción de ciudadanías</t>
  </si>
  <si>
    <t>Eilin Medina 
Rubiela Valderrama</t>
  </si>
  <si>
    <t xml:space="preserve">$ 233.000.000  (ICLD)
 (Dato ajustado a 2021) </t>
  </si>
  <si>
    <t>Elaboración, edición y publicación de cartilla pedagógicas sobre derechos de las mujeres y las niñas.</t>
  </si>
  <si>
    <t>Jornadas pedagógicas con docentes para incorporar cambios en el currículo, planes de áreas y planes de clases.</t>
  </si>
  <si>
    <t>Jornadas culturales, artísticas y recreativas con contenidos de derechos humanos y prevención de las violencias basadas en género.</t>
  </si>
  <si>
    <t>Sub peso Fortalecimiento de Proyectos transversales y la educación integral desde la participación, democracia y autonomía  en las Instituciones Educativas Oficiales del Distrito de Cartagena</t>
  </si>
  <si>
    <t>SUBTOTAL URBANO ACOMPAÑAMIENTO A EE</t>
  </si>
  <si>
    <t>SUBTOTAL RURAL ACOMPAÑAMIENTO A EE</t>
  </si>
  <si>
    <t>TOTAL  AVANCE EN PESO  DEL COMPONENTE ACOMPAÑAMIENTO A EE</t>
  </si>
  <si>
    <t>FORMACION DE DOCENTES Y DIRECTIVOS DOCENTES</t>
  </si>
  <si>
    <t>Garantizar la ejecución, seguimiento y evaluación  del plan de formación de docentes y directivos docentes en las lineas  de ambientes de aprendizaje mediados por TIC,en su saber disciplinar, pedagógico y reflexivo, con estrategia TIC para la formación bilingüe.</t>
  </si>
  <si>
    <t>30% Porcentaje de docentes de Instituciones Educativas Oficiales formados en su saber disciplinar, pedagógico y reflexivo (1.500 aproximadamente)</t>
  </si>
  <si>
    <t>34
2,3%</t>
  </si>
  <si>
    <t>244
6%</t>
  </si>
  <si>
    <t>Porcentaje de docentes de Instituciones Educativas Oficiales formados en su saber disciplinar, pedagógico y reflexivo</t>
  </si>
  <si>
    <t>Formar docentes en saberes pedagógicos, disciplinares y reflexivos.</t>
  </si>
  <si>
    <t>Olga Maldonado</t>
  </si>
  <si>
    <t>$ 9.869.300.000 (ICLD)</t>
  </si>
  <si>
    <t>Comité territorial de formación  y cualificación de docentes y directivos docentes</t>
  </si>
  <si>
    <t>Política de formación de educadores. En un proceso de diálogo y construcción participativa con diferentes actores del sector educativo se concretó el Sistema Colombiano de Formación de Educadores y Lineamientos de Política.</t>
  </si>
  <si>
    <t>18
1,2%</t>
  </si>
  <si>
    <t>131
3,5%</t>
  </si>
  <si>
    <t xml:space="preserve">15  Instituciones Educativas Oficiales beneficiadas con estrategia TIC para la formación bilingüe  </t>
  </si>
  <si>
    <t xml:space="preserve">No. de Instituciones Educativas Oficiales beneficiadas con estrategia TIC para la formación bilingüe  </t>
  </si>
  <si>
    <t>Diseñar e implementar un programa de formación bilingüe mediante la utilización de las TIC dirigido a estudiantes</t>
  </si>
  <si>
    <r>
      <rPr>
        <sz val="11"/>
        <color theme="1"/>
        <rFont val="Calibri"/>
        <family val="2"/>
      </rPr>
      <t xml:space="preserve">Olga Maldonado
</t>
    </r>
    <r>
      <rPr>
        <sz val="11"/>
        <color theme="1"/>
        <rFont val="Calibri"/>
        <family val="2"/>
      </rPr>
      <t>Ana Arnedo
Yoneida Puello
Silvana Garcia</t>
    </r>
  </si>
  <si>
    <t>Estrategia Duolingo</t>
  </si>
  <si>
    <t>Programa Nacional de Bilinguismo</t>
  </si>
  <si>
    <t>Coordinar las acciones del foro Educativo aprendizajes significativos para la vida en sus diferentes etapas, escenarios y entidades cooperantes.</t>
  </si>
  <si>
    <t>4 Foros Distrital de Educación realizado</t>
  </si>
  <si>
    <t>No. De Foros Distritales de Educación realizados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</si>
  <si>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</si>
  <si>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</si>
  <si>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$ 1.000.000.000 (ICLD)</t>
  </si>
  <si>
    <t xml:space="preserve"> Etapas  de  Buenas practicas y experiencias significativas</t>
  </si>
  <si>
    <t>2. Evento central -reconocimiento,ponencias, talleres, conferencias yconversatorios</t>
  </si>
  <si>
    <t xml:space="preserve"> Sub peso Fortalecimiento de los procesos formativos en las Instituciones Educativas Oficiales del Distrito de Cartagena</t>
  </si>
  <si>
    <t>SUBTOTAL URBANO FORMACION DE DOCENTES Y DIRECTIVOS DOCENTES</t>
  </si>
  <si>
    <t>SUBTOTAL RURAL FORMACION DE DOCENTES Y DIRECTIVOS DOCENTES</t>
  </si>
  <si>
    <t>TOTAL  AVANCE EN PESO  DEL COMPONENTE FORMACION DE DOCENTES Y DIRECTIVOS DOCENTES</t>
  </si>
  <si>
    <t>USO MTIC</t>
  </si>
  <si>
    <t>Gestionar estrategias y acciones   en coordinación con entidades distritales y nacionales para el fortalecimiento y apropiación de las MTIC</t>
  </si>
  <si>
    <t>1000  docentes formados en apropiación de ambientes de aprendizaje mediados por TIC.</t>
  </si>
  <si>
    <t>No. de docentes formados en apropiación de ambientes de aprendizaje mediados por TIC.</t>
  </si>
  <si>
    <t>Formar docentes en apropiación de ambientes de aprendizaje mediados por TIC.</t>
  </si>
  <si>
    <t>Enith Guzman
Adrian Larios 
Marcela Meza
Maria Cecilia Aroca</t>
  </si>
  <si>
    <t>$ 3.830.300.000 ($2,505,016,200 SGP y $1.325.283.800 ICLD)</t>
  </si>
  <si>
    <t xml:space="preserve">1, Uso pedagógico delos medios y tecnologías de la información y comunicación.
</t>
  </si>
  <si>
    <t>El Ministerio de Tecnologías de la Información y las Comunicaciones-MTIC</t>
  </si>
  <si>
    <t>2, Articulación de las tecnologias de la información y comunicación al curriculo</t>
  </si>
  <si>
    <t xml:space="preserve"> Sub peso Fortalecimiento de ambientes de aprendizajes mediados po  TICS</t>
  </si>
  <si>
    <t>SUBTOTAL URBANO USO MTIC</t>
  </si>
  <si>
    <t>SUBTOTAL RURAL USO MTIC</t>
  </si>
  <si>
    <t>TOTAL  AVANCE EN PESO  DEL COMPONENTE USO MTIC</t>
  </si>
  <si>
    <t xml:space="preserve">TOTAL AVANCE GENERAL DEL PAM </t>
  </si>
  <si>
    <t>LIDERDE CALIDAD: BERTHA ISABEL BOLAÑOS TORRES</t>
  </si>
  <si>
    <t>COMPILACIÓN A CARGO DE : Heidi Del Castillo Ballestas, PE Líder de Mejoramiento continuo de los EE</t>
  </si>
  <si>
    <t>SEGUIMINETO</t>
  </si>
  <si>
    <t>METAS</t>
  </si>
  <si>
    <t xml:space="preserve"> LOGRO CON RESPECTO AL VALOR O META  NUMÉRICO </t>
  </si>
  <si>
    <t>PORCENTAJE DE AVANCE CON RESPECTO A LAS ACCIONES (%)</t>
  </si>
  <si>
    <t>RAZONES (ANÁLISIS)</t>
  </si>
  <si>
    <t>OBSERVACIONES</t>
  </si>
  <si>
    <t>RECOMENDACIONES PARA LA MEJORA</t>
  </si>
  <si>
    <t xml:space="preserve">DESCRIPCION </t>
  </si>
  <si>
    <t>VALOR NUMERICO</t>
  </si>
  <si>
    <t>Aumentar a tres instituciones eduactivas oficiales que mejoran su indice total en clasificación saber 11</t>
  </si>
  <si>
    <t xml:space="preserve">$363.911.000 ICLD 
</t>
  </si>
  <si>
    <t>La evaluación de esta actividad no se puede realizar  hasta tanto el ICFES publique los resultados de las pruebas saber 11 2020 que deben ser publicados el 16 d enero de 2021</t>
  </si>
  <si>
    <t xml:space="preserve"> Pese a que no se ejecutaron las actividades previstas en proyecto por razones administrativas, se desarrolló proceso de acompañamiento con  aliados y el Programa Todos a Aprender-PTA.
- Acompañamiento de tutores del Programa “Todos a Aprender” PTA en 91 I.E.O
- Programa aventura de letras fundación terpel con 6IEO en el fortalecimiento a los proyectos de lectura y escritura.
- Plan Nacional de Lectura y Escritura Proyecto:
Vive tu Biblioteca Escolar, 69 sedes Educativas se encuentran acompañadas para el fortalecimiento de la lectura, la escritura, la oralidad y la Biblioteca Escolar; beneficiando 750 personas entre directivos docentes, docentes y bibliotecarios escolares; el 65.71% IEO se encuentra en oportunidad de mejora de la Biblioteca Escolar.
- Mediante traslado presupuestal se incorporó recurso ICLD para el pago de pruebas ICFES 2020: La resolución 4413 es la que estableció el convenio para pago a los estudiantes. Fue en un principio por 290.679.800 pesos pero después se le adiciono 20.231.200 para cubrir unos estudiantes que habian quedado por fuera.
En total fue 310.911.000 lo pagado por la secretaria al icfes para que tuvieran sus pruebas gratuitas</t>
  </si>
  <si>
    <t>No se realizaron en su momento</t>
  </si>
  <si>
    <t xml:space="preserve">Enith Guzman
</t>
  </si>
  <si>
    <t xml:space="preserve">3 Instituciones Educativas Oficiales con experiencias en innovación, ciencia y tecnología </t>
  </si>
  <si>
    <t xml:space="preserve"> Desde Calidad Educativa, a través de su PROGRAMA: FORMANDO CON AMOR “GENIO SINGULAR” pretendemos formar integralmente a niñas, niños y jóvenes, garantizando trayectorias completas dentro del sistema educativo y potenciando sus aprendizajes, transformando la escuela en una institución digna, inclusiva y democrática centrada en el reconocimiento del Otro, fundamentada en un quehacer pedagógico abierto al aprendizaje y a la innovación.
Para ello se desarrollo el Foro de Experiencias Significativas, EL RETO DE EDUCAR EN PANDEMIA. 
En el Distrito recibimos 47 ¡Experiencias Significativas documentadas y sistematizadas</t>
  </si>
  <si>
    <t>Cabe aclarar que no se ejecutó rpespuesto en esta actividad; sin embargo de la mano de la comunidad educativa y aliados, las 3 instituciones que desarrollaron y fortalecieron en la vigencia las prácticas de ciencia, innovación y tecnología fueron: Antonia santos, Pedro romero, Olga gonzalez Arrauth, Jorge Artel, Puerto Rey y Boquilla</t>
  </si>
  <si>
    <t>5  Instituciones Etnoeducativas oficiales con Proyectos Etnoeducativos Comunitarios PEC- revisados, ajustados e implementados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</si>
  <si>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</si>
  <si>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Josefa Hernandez</t>
  </si>
  <si>
    <t>ICLD $20000000</t>
  </si>
  <si>
    <t>Acompañamiento virtual  a la Institución Educativa Pedro de Heredia - Pedro de Heredia: (10) Interacciones  con equipo de etnoeducación y comunidad educativa para el acompañamiento en los ajustes y resignificación, plan curricular del proyecto etnoeducativo  comunitario en contexto urbano
Acompañamiento virtual  a la Institución Educativa Mercedes Abrego: (4) Interacciones  con equipo de etnoeducación y comunidad educativa para el acompañamiento en los ajustes y resignificación, plan curricular del proyecto etnoeducativo  comunitario en contexto urbano
Acompañamiento virtual a la Institución Islotes de Santa Cruz: (2) Interacciones con equipo de etnoeducación en el proceso de definición de una ruta  para el acompañamiento en los ajustes y resignificación del proyecto educativo institucional  a proyecto etnoeducativo  comunitario en rural
Acompañamiento virtual a la Institución  Manuela Vergara de Curí: (1) Interacciones con equipo de etnoeducación en el proceso de definición de una ruta  para el acompañamiento en los ajustes y resignificación del proyecto educativo institucional  a proyecto etnoeducativo  comunitario en contexto urbano
Acompañamiento virtual a la Institución Educativa Santa María: (2) Interacciones  etnopedagógicas con docentes para orientaciones y estrategias curriculares para la implementación transversal de la cátedra de estudios afrocolombianos</t>
  </si>
  <si>
    <t xml:space="preserve">Se desarrollaron procesos de acompañamiento y asistencia técnica con las siquientes instituciones educativas oficiales: 
IE-Tierra Baja
IE-Arroyo de Piedra
IE- Puerto Rey
IE – Santa Ana
IE- Antonia Santos
Adicionalmente, se desarrolló el Foro de experiencias etnoeducativas el 24 de Septiembre para dar a conocer y debatir las experiencias etnopedagógicas de las instituciones educativas oficiales. Este foro se desarrolló a manera de conversatorio, el cual tuvo como temática central  Etnoeducación y Cátedra de Estudios Afrocolombianos, desde una perspectiva intercultural y diversidad lingüística, en el marco  del Foro “EL RETO DE EDUCAR EN PANDEMIA”. Se  contó con los siguientes invitados: 
 - Elizabeth Castillo Guzmán: Psicóloga, magister en Psicología social comunitaria, investigadora, directora del centro de memorias étnicas de la Universidad del Cauca, consultora de educación intercultural y de la cátedra de estudios afrocolombianos.
- -NICOLÁS CONTRERAS HERNÁNDEZ: Comunicador social, afroeducador, experto en currículos etnoeducativos,  investigador sobre diáspora, africana, música afrocaribeña, estudios culturales, en temas de racismo y discriminación étnico racial
-RUTSELY SIMARRA OBESO: Lingüista, maestría en lingüística, especialización en didáctica del lenguaje y literatura, etnoeducadora, investigadora sobre lengua criolla palenquera. 
-EMERSON DE ARCO AGUILAR: Licenciado en ciencias sociales, dirigente afro, miembro del proceso nacional de comunidades negras, consultor sobre temas de etnoeducación y de cátedra de estudios afrocolombianos, coordinador Etnoeducación Sindicato Único de Educadores de Bolívar SUDEB
Así mismo, se presentaron las experiencias etnoeducativas de las siguientes instituciones educativas oficiales: 
- Institución Educativa – ANTONIA SANTOS (Urbana): la narrativa transmedia como herramienta para el fortalecimiento de competencias comunicativas en estudiantes de secundaria de la Institución Etnoeducativa Antonia Santos
- Experiencia Institución Educativa – PUERTO REY (Rural), La cultura como eje de desarrollo sostenible de la vereda de Puerto Rey-Cartagena. 
- Experiencia Institución educativa – DE LA BOQUILLA (Rural), Orquesta Musical INETEB
- Institución Educativa – PEDRO ROMERO (Urbana): con su experiencia, Cartagena somos todos.
</t>
  </si>
  <si>
    <t>3 Instituciones Educativas Oficiales con cátedra de estudios afrocolombianos Implementada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</si>
  <si>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</si>
  <si>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Decenio afro desde la escuela, actividades etnopedagógicas en fechas emblemáticas de importancia afrodescendiente: Agosto 27: Aniversario de la Ley 70 de 1993 (Ley de negritudes)
Septiembre 9: Día de los Derechos Humanos (Colombia): Aniversario de San Pedro Claver, protector de los  esclavizados 
Octubre 12: Día de la diversidad étnica y cultural en América Latina
Instituciones educativas oficiales en acompañamiento técnico para cátedra afrocolombiana y proyecto etnoeducativo afrocolombiano: (6) Escenarios etnopedagógicos de  Articulación con Ministerio de Educación</t>
  </si>
  <si>
    <t>Se desarrollaron procesos de acompañamiento y asistencia técnica con las siquientes instituciones educativas oficiales: 
IE- Santa María
IE-Pedro de Heredia
IE-Mercedes Abrego
IE – José de la Vega
IE- Santa Cruz del islotes</t>
  </si>
  <si>
    <t>10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</si>
  <si>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</si>
  <si>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Lider de Mejoramiento
Alex  Cabarcas de Castro
Marlene Ruiz</t>
  </si>
  <si>
    <t xml:space="preserve"> $0</t>
  </si>
  <si>
    <t xml:space="preserve">Taller Formación de docentes Fortalecimiento de la practica docente, evaluación  y estrategias  para la gestión de aula hibrida con los 19 colegios del programa EsTuDia octubre 20 de 2020.
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t>
  </si>
  <si>
    <t>Programa EsTuDia En Alianza con Lamitech, Corpoeducación, ISA, United Way Colombia   fortalecer las competencias de éstas áreas de lenguaje , matematicas y ciencias , a través de actividades innovadoras que promueven el trabajo colaborativo, la comunicación, las habilidades socio-emocionales y la resolución de problemas en la básica primaria en las instituciones focalizadas:IE de Ararca, Bernardo Foergen, IE Bertha Suttner,IE Ciudad de Tunja,IE El Salvador, IE Fernando de la Vega, IE Fulgencio Lequerica Vélez, IE Nuestra Señora del Carmen, IE Omaira Sánchez,IE Pedro de Heredia,IE Puerto Rey, IE Rafael Núñez,IE República del Líbano, IE Rosedal,IE San Felipe Neri,IE de Santa Ana, IE de Ternera.
Talleres del programa.
 Programa El  Lider en Mi en alianza con la Fundación Terpel:fortalecimiento de los saberes que habitan el aula, el análisis de las prácticas de enseñanza y la participación crítica en la construcción conjunta de metodologías y prácticas pedagógicas, está pensado como una oportunidad para que los maestros y maestras que hacen parte del equipo faro, intercambien experiencias acerca de sus prácticas pedagógicas y cómo ellas pueden re-contextualizarse de acuerdo con nuevas situaciones y problemáticas de escuela: Fe y Alegría Las Américas,República de Argentina,Fredonia,República del Líbano,Arroyo de Piedra,Técnicse  a de Pasacaballos,Manuela Beltrán,Nuevo Bosque,Santa Ana.
Programa: Tejiendo entornos de calidad: fortalecimiento a la gestión escolar  de Instituciones Educativas Oficiales. Se beneficiaron  94 IEO con MEN
Se Asistió técnicamente por parte del profesional de mejoramiento para  la revisión, ajuste y actualización  de los Proyectos Educativos Institucionales- PEI, SIEE, Autoevaluación y PMI a las instituciones educativas oficiales de la unalde couuntry</t>
  </si>
  <si>
    <t>4. Mesas de trabajo con UNALDES para la revisión, ajuste y actualización de las herramientas de gestión escolar.</t>
  </si>
  <si>
    <t>5. Revisión , ajustes  y actiualización de los PEI de los establecimientos educativos para el trabajo y desarrollo humano.</t>
  </si>
  <si>
    <t>Programa: Tejiendo entornos de calidad: fortalecimiento a la gestión escolar  de Instituciones Educativas Oficiales. Se beneficiaron  94 IEO con MEN</t>
  </si>
  <si>
    <r>
      <rPr>
        <sz val="11"/>
        <color rgb="FF1F497D"/>
        <rFont val="Calibri"/>
        <family val="2"/>
      </rPr>
      <t>Asistir técnicamente a las IEO, en el fortalecimiento y expansión de los proyectos transversales,, de competencias ciudadanas,  socioemocionales, educación ambiental</t>
    </r>
    <r>
      <rPr>
        <sz val="11"/>
        <color rgb="FFFF0000"/>
        <rFont val="Calibri"/>
        <family val="2"/>
      </rPr>
      <t>,sexualidad</t>
    </r>
    <r>
      <rPr>
        <sz val="11"/>
        <color rgb="FF1F497D"/>
        <rFont val="Calibri"/>
        <family val="2"/>
      </rPr>
      <t>, cultura,.deporte y los proyectos complementarios para atender necesidades de la población estudiantil vulnerable</t>
    </r>
  </si>
  <si>
    <t>10 Instituciones Educativas Oficiales con órganos de Gobierno y Convivencia Escolar Fortalecidos.</t>
  </si>
  <si>
    <r>
      <rPr>
        <b/>
        <sz val="11"/>
        <color rgb="FF003366"/>
        <rFont val="Calibri"/>
        <family val="2"/>
      </rPr>
      <t>1</t>
    </r>
    <r>
      <rPr>
        <sz val="11"/>
        <color rgb="FF003366"/>
        <rFont val="Calibri"/>
        <family val="2"/>
      </rPr>
      <t xml:space="preserve">.Fortalecer los órganos de gobierno escolar de las IEO.
</t>
    </r>
  </si>
  <si>
    <t>Eilyn Medina
Bianca Amor</t>
  </si>
  <si>
    <t>ICLD $35.000.000</t>
  </si>
  <si>
    <t>Se asistieron técnicamente las instituciones :Normal superior, Nuevo bosque, Islas del rosario, fredonia, Gabriel Garcia Marquez, Olga gonzalez Arrauth, hijos de maria. Omaira sanchez. 14 de Febrero, Clemente Manuiel Zabala, Jorge Garcia Uata, Fulgencio lequerica, Jorge Artel, Foco Rojo, Las Gaviota, Valores Unidos</t>
  </si>
  <si>
    <t>13  Instituciones Educativas Oficiales con revisión, ajuste y fortalecimiento de Proyectos Pedagógicos Transversales.</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</si>
  <si>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</si>
  <si>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Ana Arnedo
Laury Meza</t>
  </si>
  <si>
    <t>ICLD $634.971.000</t>
  </si>
  <si>
    <t>CUMPLIDO: Articulación del PRAES, en los proyectos educativos institucionales - PEI de los establecimientos educativos y la inclusión de la dimensión ambiental en los curriculos de la educación.</t>
  </si>
  <si>
    <t>7,5% Porcentaje de docentes de Instituciones Educativas Oficiales formados en su saber disciplinar, pedagógico y reflexivo</t>
  </si>
  <si>
    <t>SGP $1.578.342.585</t>
  </si>
  <si>
    <t>Estructuración de los proyectos sin aprobación del PTFD</t>
  </si>
  <si>
    <t xml:space="preserve">3  Instituciones Educativas Oficiales beneficiadas con estrategia TIC para la formación bilingüe  </t>
  </si>
  <si>
    <r>
      <rPr>
        <sz val="11"/>
        <color theme="1"/>
        <rFont val="Calibri"/>
        <family val="2"/>
      </rPr>
      <t xml:space="preserve">Olga Maldonado
</t>
    </r>
    <r>
      <rPr>
        <sz val="11"/>
        <color theme="1"/>
        <rFont val="Calibri"/>
        <family val="2"/>
      </rPr>
      <t xml:space="preserve">Ana Arnedo
</t>
    </r>
  </si>
  <si>
    <t>$0</t>
  </si>
  <si>
    <t>1 Foro Distrital de Educación realizado</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</si>
  <si>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</si>
  <si>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t>Virtual</t>
  </si>
  <si>
    <t xml:space="preserve">CUMPLIDO SIN EROGACIÓN DE RECURSOS </t>
  </si>
  <si>
    <t>150  docentes formados en apropiación de ambientes de aprendizaje mediados por TIC.</t>
  </si>
  <si>
    <t xml:space="preserve">Enith Guzman
</t>
  </si>
  <si>
    <t>El Ministerio de Tecnologías de la Información y las Comunicaciones, según la Ley 1341 o Ley de TIC, es la entidad que se encarga de diseñar, adoptar y promover las políticas, planes, programas y proyectos del sector de las Tecnologías de la Información y las Comunicaciones.</t>
  </si>
  <si>
    <t xml:space="preserve">1, Uso pedagógico delos medios y tecnologías de la información y comunicación.
2. Articulación de las tecnologias de la información y comunicación al curriculo
</t>
  </si>
  <si>
    <t>Se está desarrollando el proceso de convenio para ejecución del Plan Territorial de Formación Docente, que podrá contener la línea de formación enunciada en la actividad.
Se está avanzando con el Programa El Líder en Mi de la Fundación Terpel: PROGRAMA EL LÍDER EN MÍ.
El cual tiene como objetivo formar a un equipo de directivos docentes y docentes de instituciones
educativas oficiales en los 7 hábitos de Covey e implementarlos de manera transversal en los currículos de las Instituciones Educativas, lo cual se complementa con el uso y apropiación de las TIC. Se han acompañado 52 docentes y directivos docentes de las siguientes instituciones educativas oficiales: Manuela Beltrán, Nuevo Bosque, Fredonia,  Fe y Alegría Las Américas, República del Líbano, Repúbliica de Argentina, San Lucas, Arroyo de Piedra, Santa Ana, Técnica de Pasacaballos.</t>
  </si>
  <si>
    <t>Nota</t>
  </si>
  <si>
    <t>El valor ejecutado del PAM en el año 2020 fue de 48,5% según este formato, cifra superior a la registrada en el anterior formato que fue de 33,1%, esto se debe a dos razones: 1. El formato anterior, presentaba un error de calculo en la celda P42, al colocar los promedios de la formula y 2. en este formato se asign un peso a cada componente, según el número de actividades y responsabilidades.</t>
  </si>
  <si>
    <t>$ 1.152.692.790
 (ICLD $429.466.000  y SG: $ 423.226.790)</t>
  </si>
  <si>
    <t xml:space="preserve">1.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
2, se hace toda la gestión y trámite, para la expedición de las Disponibilidades presupuestales, con las cuales se adelanta la contratación del personal de apoyo  para los dos proyectos que hacen parte del presente programa, así como las disponibilidades presupuestales, con las cuales se contratarán las actividades mediante procesos de selección de contratación.  Se realiza el trámite ante la unidad de contratación, planeación educativa y financiera, se culmina la contratación del personal de apoyo, y se adelanta el trámite para las demás actividades relacionadas con las transferencias a las IEO, y procesos de selección con la unidad de contratación. 
</t>
  </si>
  <si>
    <t xml:space="preserve">     Se trasladaron recursos al proyecto por $537.966.000, respaldado en el certificado de disponibilidad #108 del 5 de mayo de 2021, se elaboró resolución #2591 en la cual se ordenó transferir recursos a 83 instituciones educativas oficiales para pago de inscripción en tarifa ordinaria de pruebas saber 2021, logrando así la gratuidad de inscripción en los alumnos de estas instituciones.
            El día 21 de junio se envió también correo a contratación para estudio  de especificaciones técnicas en  formación de estudiantes en competencias socioemocionales, lo cual está en  espera de respuesta para seguir cuadrando esta propuesta y se pueda terminar para poder contratar.                                                                                                                    . PRESTACIÓN DE SERVICIOS PROFESIONALES PARA HACER SEGUIMIENTO AL PROCESO DE REVISIÓN Y AJUSTE DE LOS SISTEMAS INSTITUCIONALES DE EVALUACIÓN DE ESTUDIANTES -SIEE- EN LAS IEO , por valor de $ 37,000,000.
b.  PRESTACIÓN DE SERVICIOS PROFESIONALES PARA BRINDAR ASISTENCIA TÉCNICA EN EL FORTALECIMIENTO DE LAS PRÁCTICAS DE CIENCIA, INNOVACIÓN Y TECNOLOGÍA EN LAS INSTITUCIONES EDUCATIVAS OFICIALES, por valor de $ 40,000,000 
 Se convocó asistencia técnica presencial  sobre la temática:"USO DE RESULTADOS DE PRUEBAS SABER, AJUSTES TRANSITORIOS DEL SIEE Y GESTIÓN ACADÉMICA Y
CURRICULAR EN TIEMPOS DE ALTERNANCIA" mediante circular 41 (adjunta). La asistencia estuvo liderada por el Ministerio de Educación Nacional  y se desarrolló los días 9 y 10 de marzo, en el auditorio del colegio CASD Manuela Beltrán. Se contó con la participación de 21  instituciones focalizadas representadas por su rector y coordinador para un total de 42 personas promedio, contribuyendo así con el desarrollo de la primera y segunda actividad del proyecto.     </t>
  </si>
  <si>
    <t xml:space="preserve">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
</t>
  </si>
  <si>
    <t xml:space="preserve">Proceso de contratacion que apunta a fortalecer la implementacion de procesos de formacion y evaluacion por competencias en docentes   avanzado  con propuesta  de proyecto final enviada    el dia 23 de junio, en espera de aprobacion para ser enviada a  concurso de meritos.                                                                                                                                                          En el marco de la actividad   fortalecer la implementación de procesos de formación y evaluación por competencias con docentes, se elaboró resolución 2075 del 04 de abril para transferencia de recursos a cada institución  educativa que tuvo un nivel sobresaliente  en la vigencia 2020 en el índice de clasificación total de las pruebas saber 11. se  realizo transferencia de recursos a través de los siguientes RP (366,367,368,369,370,371,372,373,374,375,376,377) a 12 instituciones educativas que mantuvieron o mejoraron su calificación y  se encuentran en categoría a y b, este recurso se asignó por resolución y se comprometió a las instituciones para que sea usado en el fortalecimiento de las competencias de los docentes de estas instituciones en las áreas que evalúa el ICFES.
     El recurso dispuesto para la ejecución de esta actividad se encuentra contenido en el CDP número 65 de 2021 por un total de $96.000.000. Las instituciones a las cuales se les hizo la transferencia de recursos son las siguientes:    
1. INSTITUCION EDUCATIVA PROMOCION SOCIAL DE C/GENA. - SEDE ÚNICA
2. INSTITUCION EDUCATIVA SOLEDAD ACOSTA DE SAMPER - SEDE ÚNICA
 3. INSTITUCION EDUCATIVA LAS GAVIOTAS - SEDE ÚNICA
4. INSTITUCION EDUCATIVA MARIA AUXILIADORA - SEDE ÚNICA
5. INSTITUCION EDUCATIVA LUIS C GALAN SARMIENTO - SEDE ÚNICA
6. INSTITUCION EDUCATIVA AMBIENTALISTA DE CARTAGENA - SEDE ÚNICA
7. INSTITUCION EDUCATIVA MERCEDES ABREGO - SEDE ÚNICA
8. INSTITUCION EDUCATIVA SOLEDAD ROMAN DE NUÑEZ - SEDE ÚNICA
9. INSTITUCION EDUCATIVA LA MILAGROSA - SEDE ÚNICA   
10. INSTITUCION EDUCATIVA 20 DE JULIO - SEDE ÚNICA
11. ESCUELA NORMAL SUPERIOR DE CARTAGENA DE INDIAS - SEDE ÚNICA                        
12. INSTITUCION EDUCATIVA OLGA GONZALEZ DE ARRAUT
</t>
  </si>
  <si>
    <t xml:space="preserve">se logró culminar en un 100%. Corresponde a una matriz de seguimiento, que consiste en agrupar el histórico de los resultados de las pruebas Saber 11 de los últimos tres (3) años de cada una de las Instituciones Educativas en la ciudad de Cartagena, teniendo en cuenta todas las Unaldes, con el fin de hacer comparativos que permitan identificar las mejoras o en su defecto las disminuciones tanto del promedio de los resultados globales de cada Institución, como también los resultados obtenidos en cada uno de los módulos de las competencias evaluadas. </t>
  </si>
  <si>
    <t xml:space="preserve">Esta se logró culminar en un 100%.  Se contó con la ayuda del Profesional contratado en mejoramiento Farid Hurtado Malo  para la elaboración del SISTEMA DE INFORMACION PARA MONITOREAR EL ÍNDICE DE CLASIFICACIÓN DE LAS IEO.  Esta pendiente  la socializacion de esta matriz y la distribucion a cada una de las instituciones por parte de este profesional.
</t>
  </si>
  <si>
    <t xml:space="preserve">1.-.Complementación del Trabajo en Casa con recursos Digitales como Retos para Gigantes que abarca el
desarrollo de actividades en todas las dimensiones
abordadas en esta Etapa para la ampliación de 
Estrategias que fortalezcan el Aprendizaje Remoto.
2.-Familiarizarse con la problemática de cada estudiante, esto les permitirá tener un panorama amplio de cómo ayudar a mejorar la interacción Maestro - Estudiante, Docente- Padre de Familia para la dinámica general de la Clase en Casa y puesta en marcha de las estrategias sugeridas para la Educación
Inicial, uso de Textos, Materiales y Equipos Tecnológicos (móvil, tabletas, computador y TV entre otros).
3.-Realizar actividades que se pueden poner en práctica en Casa como los Rincones de Juegos que propician la Resolución de situaciones de Convivencia, Exploración, la Experimentación, la Autonomía y estimula la Creatividad y desarrollo del  Vocabulario.
4.-Contextualizar el aprendizaje a desarrollar, ambientando a los niños con material y vestimenta propios de las temáticas. 
5. Logra que los niños puedan desarrollar las actividades con la manipulación de material concreto de fácil acceso en casa
</t>
  </si>
  <si>
    <t xml:space="preserve">1.-Mejoramiento de las condiciones de Conectividad de los Estudiantes y Dispositivos para la Comunicación Sincrónica o Asincrónica con los Docentes.
2.-Contar con Material Educativo: textos y Guías Docentes de Preescolar, 1°, 2°, 3°, 4°  y 5°  Grado en la Áreas de Lenguaje y Matemáticas y Libros de Cuento, para el Reconocimiento y apropiación de la Estructura Didáctica y trabajo con los Estudiantes.
3.-Revisión del Material enviado previamente por los Docentes en la STS. Formación Asincrónica.                                                                 Los Materiales Físicos y Digitales enviados por el Programa para su proceso de Autoformación y Formación apoyados por los Tutores Asignados a la Institución Educativa.
4.-Fortalecimiento de los Canales Comunicativos con los Estudiantes para la Realimentación de los Proyectos de Lectura y Escritura en Casa.  
5.-En la Evaluación Formativa del Encuentro de Formación, los Docentes reconocieron las percepciones y regencies que requirement modificar sorbet los procesos de Enseñanza de la Lectura y la Escritura, en consecuencia, es importante continuar los procesos de formación que aporten  a la Resignificación de la Práctica Pedagógica en Educación Inicial.
6.-Escritura, en consecuencia, es importante continuar los procesos de formación que aporten a la Resignificación de la Práctica Pedagógica en Educación Inicial.
7. - De figural manera, es necesario retomar el estudio de Referentes y Documentos Orientadores de la Educación Inicial durance los Encuentros en CDA.
</t>
  </si>
  <si>
    <t xml:space="preserve">● Plan Nacional de Lectura y Escritura – MEN, “Leer Es Mi Cuento”; Proyecto: “Vive Tu Biblioteca Escolar”.
Uno de sus propósitos está relacionado con el fortalecimiento de las bibliotecas escolares, los programas de formación de docentes y mediadores de lectura (Bibliotecarios Escolares). Beneficiándose 69 Sedes Educativas de Instituciones Educativas; con la entrega de colecciones bibliográficas, 62 títulos para un total de 4.278 para el fortalecimiento de acervo Librario de las Bibliotecas Escolares. 
1,. Programa: Maletines Viajeros. Aliado: Corporación Luís Eduardo Nieto Arteta de la Ciudad de Barranquilla-Biblioteca Piloto del Caribe.: Su principal objetivo gira en torno al fomento de la lectura llevando libros y actividades asociadas a la lectura, a colegios del sector oficial que por su condición socioeconómica o físicas no cuentan con una biblioteca. Sus beneficiarios, corresponden a 24 Sedes Educativas, 35 Docentes y 15 Bibliotecarios Escolares de Instituciones Educativas .               
2. Programa: Aventura de letras. Aliado: Fundación Terpel –Corpoeducación-Fundalectura: 
programa de dotación y fortalecimiento de bibliotecas escolares, creado y liderado por la Fundación Terpel.
beneficia a 6 IEO.
3. Programa: El Líder en Mí. Aliado: Fundación Terpel:  cuyo objetivo es formar a un equipo de directivos docentes y docentes de instituciones educativas oficiales en los siete (7) hábitos de Covey e implementarlos de manera transversal en los currículos de las Instituciones Educativas. De tal manera que sean beneficiadas 10 Instituciones Educativas Oficiales.
4. Docentes de las Instituciones Educativas adscrita a diferentes Proyectos para dar continuidad al Plan de Acción 2021. 
● Radialitas, 116 Docentes
● Maletines Viajeros: 50 entre Docentes y Bibliotecarios Escolares.
● Plan Distrital de Lectura, Escritura y Oralidad- “ESPALEER”, 32 Docentes.
● Lengua Castellana: 34 Docentes.
● Bibliotecarios Escolares: 59.
● Coordinadores: 160
</t>
  </si>
  <si>
    <t xml:space="preserve"> suscribió y legalizó convenio interadministrativo con Computadores para Educar para la adquisición de 3 laboratorios STEAM. Se anexa contrato electrónico y RP</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</si>
  <si>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</si>
  <si>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$ 74.450.787  (ICLD)</t>
  </si>
  <si>
    <t xml:space="preserve"> 1. De las 7 I.E, se ha agendado en mutuo acuerdo el cronograma de asistencia técnica a 5, ingresando la Institución Etnoeducativa de Santa Ana. 
2. De las 7 I.E, se ha iniciado jornada de capacitación de Transición de PEI a PEC y asistido técnicamente a 6 (I.E Arroyo de Piedra, I.E Domingo Benkos Bioho de Bocachica, Santa Cruz del Islote, Institución Etnoeducativa de Santa Ana y Puerto Rey)
3. De las 7 I.E, se ha generado y entregado informe de revisión y lectura de PEI y las recomendaciones para tránsito Instituciones a 6 (I.E Puerto Rey, I.E de Arroyo de Piedra, I.E Santa Cruz de Islote, Institución Etnoeducativa de Santa Ana, Institución Educativa de Tierrabaja, Institución Etnoeducativa Domingo Benkos Bioho). Cumpliendo así con total de las asignadas al área rural corregimiento e insular.
4. De las 7 I.E, se ha acompañado Insitu a 1, (I.E de Santa Cruz del Islote), Miembros de la Comunidad Educativa, Asamblea General, Junta de Consejo Comunitario, Junta de Acción Comunal y organizaciones comunitarias de base.
Nota: La fase de implementacion de PEC, es decir, como prodycto obedece a la misma dinamica de las Comunidad y consejo comunitario junto a la Institucion Educativa.</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</si>
  <si>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t>
  </si>
  <si>
    <t xml:space="preserve">1.  Construcción colectiva de lineamientos curriculares para la cátedra de estudios afrocolombianos, con actividades interculturales y de diversidad lingüística (Lengua criolla palenquera). </t>
  </si>
  <si>
    <t>(12)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</si>
  <si>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Avances en aspectos, en etnoeducación,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 Tal como lo dispone la Ley 1381 de 2010, de Lenguas Nativas y Criollas, y el Acuerdo Distrital 012 de 2012, que contempla “El Fortalecimiento, uso y difusión de la Lengua Criolla palenquera”, en instituciones educativas ubicadas en barrios y sectores habitados por población descendiente de la diáspora palenquera del Distrito de Cartagena.</t>
  </si>
  <si>
    <t>(3) IE, acompañadas en la construcción colectiva de lineamientos curriculares  en instituciones procesos etnoeducativos en contextos urbanos, con perspectiva  diversidad lingüística (Lengua criolla palenquera). Avances  en aspectos etnoeducación, en contexto de diáspora palenquera en Cartagena, “Minino a  chitia ku m kombilesa suto”, en las IE Antonia Santos, IE Ana María Vélez de Trujillo, IE Pedro Romero, con procesos PEAC identificados, con aportes  insumos temáticos concerniente en el estudio, uso y aprendizaje de la lengua criolla palenquera.</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</si>
  <si>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</si>
  <si>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 xml:space="preserve">Catorce (14) Interacciones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 </t>
  </si>
  <si>
    <t>(2) Asistencia técnica en IE Pedro Romero, en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la ruta etnopedagógica en  IE Mercedes Abrego, con equipo de docentes, en donde ambientamos  la comunidad de aprendizaje</t>
  </si>
  <si>
    <r>
      <rPr>
        <b/>
        <sz val="11"/>
        <color theme="1"/>
        <rFont val="Calibri"/>
        <family val="2"/>
      </rPr>
      <t>A.</t>
    </r>
    <r>
      <rPr>
        <sz val="11"/>
        <color theme="1"/>
        <rFont val="Calibri"/>
        <family val="2"/>
      </rPr>
      <t xml:space="preserve">  Tres (3) Actividades Decenio afro en la Escuela, fechas conmemorativas afrodescendientes, jornadas etnopedagógicas denotando las dimensiones de la cátedra de estudios afrocolombianos y aspectos pedagógicos, orientado en la discriminación racial.
</t>
    </r>
    <r>
      <rPr>
        <b/>
        <sz val="11"/>
        <color theme="1"/>
        <rFont val="Calibri"/>
        <family val="2"/>
      </rPr>
      <t>B.</t>
    </r>
    <r>
      <rPr>
        <sz val="11"/>
        <color theme="1"/>
        <rFont val="Calibri"/>
        <family val="2"/>
      </rPr>
      <t xml:space="preserve">  Avances en un ejercicio de construcción colectiva transversal, articulando las dimensiones de la cátedra de estudios afrocolombianos, como escenarios de apropiación, retroalimentación y validación de insumos etnopedagógicos para los lineamientos curriculares de la CEA. En ese mismo sentido, avances en instituciones etnoeducativas del contexto urbano, termino de un enfoque de proyecto étnico curricular afrocolombiano (PEAC). Además de una ruta etnopedagógica con equipo de docentes, en donde ambientamos la comunidad de aprendizaje, para un mapeo identitario que permita identificar a los estudiantes que se autoreconozcan como afrodescendientes, palenqueros o de otras etnias la catedra CEA en la interculturalidad y diversidad lingüística.
</t>
    </r>
    <r>
      <rPr>
        <b/>
        <sz val="11"/>
        <color theme="1"/>
        <rFont val="Calibri"/>
        <family val="2"/>
      </rPr>
      <t>C.</t>
    </r>
    <r>
      <rPr>
        <sz val="11"/>
        <color theme="1"/>
        <rFont val="Calibri"/>
        <family val="2"/>
      </rPr>
      <t xml:space="preserve">  Decenio Afro en la Escuela, desde la cátedra de estudios afrocolombianos, en visualización de una Educación Antirracista, avanzamos en la campaña “La Escuela sin racismo, sin discriminación racial”, con la utilización de folletos, los conversatorios virtuales realizadas, tendientes a promover acciones demostrativas, contra el racismo, la discriminación, que sirvan como herramientas de educación a las distintas generaciones.</t>
    </r>
  </si>
  <si>
    <t>(3) Actividades Decenio afro en la Escuela, fechas conmemorativas afrodescendientes, jornadas etnopedagógicas denotando las dimensiones de la  cátedra de estudios afrocolombianos y aspectos pedagógicos, orientado en  la discriminación racial</t>
  </si>
  <si>
    <t>25 de Instituciones Educativas Oficiales con herramientas de gestión escolar revisadas, ajustadas y resemantizadas.</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</si>
  <si>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</si>
  <si>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$ 162.785.745  (ICLD)
SGP: $ 500.000.000</t>
  </si>
  <si>
    <t>1,  Se solicita a la totalidad de las 105 IEO las herramientas de gestión escolar, a través de la circular 010 de enero 27 de 2021 y se elabora lista de chequeo de entrega.
 2.Acompañamiento y asistencia técnica a 39 instituciones educativas del Distrito en la estructuración e implementación de protocolos de bioseguridad en las escuelas.</t>
  </si>
  <si>
    <t>1.  Se realiza la actualización del formato GEDCE02 - F008  ACTA DE COMPAÑAMIENTO PRESENCIAL- VIRTUAL    2. Se realiza acompañamiento a las Instituciones Educativas en lo concerniente a la planeación e implementación de los Planes de Regreso a Clases.   3. se trabaja en el diseño de la matriz de seguimiento a las asistencias técnicas, un instrumento que tendrá como objetivo realizar la verificación del cumplimiento de lo planeado en cada proyecto.   4. Se diseña el formato de CRONOGRAMA DE ACTIVIADES E HITOS DE LA DIRECCIÓN DE CALIDAD EDUCATIVA, un instrumento de planeación que eliminaría las agendas trimestrales, y alimentaria las agendas diarias.
REVISIÓN PLANES DE REGRESO A CLASES
Se realizó revisión  de  los planes de regreso a clases del año escolar 2021 (planes de mejoramiento) de 32 Instituciones Educativas Oficiales y se hizo proceso de retroalimentación con las Instituciones. Así mismo se realizó proceso de asistencia técnica y visita para asesoría en bioseguridad para su adecuada implementación. Se adjuntan documentos de soporte.</t>
  </si>
  <si>
    <t xml:space="preserve">• Se elabora documento técnico que da cuenta de los criterios de focalización de las IEO beneficiarías del proyecto (Ver anexo 1)
• Se solicita a la totalidad de las 105 IEO las herramientas de gestión escolar, a través de la circular 010 de enero 27 de 2021 y se elabora lista de chequeo de entrega (ver anexos 2 y 3)
• Se definieron y se ajustaron con la aprobación de contratación y jurídica las especificidades técnicas del proyecto (ver anexo 4)
Se enviaron solicitudes de cotizaciones a ocho (8) IES y a la SED de Bogotá (ver cuadro a continuación) como insumo base para la elaboración de los estudios económicos
• Se han recibido seis (6) de las cotizaciones solicitadas (Ver anexo 6)
• Se realizó la solicitud de contratación a través de los estudios previos y el respectivo CDP (ver anexo 7)
• Revisión de protocolos de Bioseguridad establecidos en los Establecimientos Educativas Oficiales del Distrito de Cartagena, de los cuales fueron enviados 35 planes de regreso a clases.
• Asesoramiento en el diseño de los protocolos de Bioseguridad de las Establecimientos Educativas Oficiales que enviaron sus planes de regreso a SED
• Seguimiento a la implementación de los protocolos de Bioseguridad en los Establecimientos Educativas Oficiales.
• Asistencia a las mesas de trabajo programadas por la SED.
• Realización de 2 talleres con las Unaldes para involucrarse en el proceso de retorno a clases.
• Realización de 1 taller con los directivos docentes cuyo fin fue explicar todo lo referente en normatividad relacionada con el regreso a clases de forma presencial
• Asesoramiento a SED en el análisis y reporte de los resultados de la implementación de los protocolos de bioseguridad de las Establecimientos Educativas Oficiales
• Concertación con aliados para el desarrollo del Plan de Regreso a Clases: entre ellos TRASO Y ARL SURA
• Proyección de circulares para apoyar el proceso de regreso a clases
• Contestación de requerimientos realizados por entes externos y cuya finalidad sea la de informar como hemos venido desarrollando el regreso de la comunidad educativa
• Realización de llamadas a las diferentes Establecimientos para concertar fechas de visitas de acompañamiento
• Cumplimiento del cronograma de visitas por el equipo para brindar asesoría y orientaciones en la implementación del protocolo de bioseguridad
• Creación y envio de formulario para recolección de información de las Establecimientos en el proceso
• Realización de matrices sobre el estado de las Establecimientos Educativas Oficiales
• Revisión del 100% de los establecimientos Educativas que enviaron planes de regreso a la SED.
• Revisión de 38 planes de regreso a clases de sedes educativas oficiales. 
• Convocatoria para lograr acercamiento con los directivos e impartir las directrices del proceso referente a la normatividad vigente.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</si>
  <si>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</si>
  <si>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t xml:space="preserve"> Asistencia técnica presencial sobre la temática: "Uso de resultados de pruebas saber, ajustes transitorios del SIEE y gestión académica y curricular en tiempos de alternancia" mediante circular 41. La asistencia estuvo liderada por el Ministerio de Educación Nacional y se desarrolló los días 9 y 10 de marzo, en el auditorio de la IE CASD Manuela Beltrán. Se contó con la participación de 21 instituciones focalizadas.</t>
  </si>
  <si>
    <t xml:space="preserve"> Se realizaron mesas de trabajo de articulación con UNALDES y las IEO focalizadas con quienes se socializó el PAM.       con el apoyo de los aliados: TERPEL, CORPOEDUCACIÓN, TRASOS y  NUTRESA ofreciendo acompañamiento a las IEO en los procesos de mejoramiento de la gestión escolar con los proyectos LEM (Líder en Mi); ADL (Alegría de letras); DEC (Diseña el Cambio) y las asesorías en el tema de los planes de regreso a clases</t>
  </si>
  <si>
    <r>
      <rPr>
        <b/>
        <sz val="11"/>
        <color rgb="FF003366"/>
        <rFont val="Calibri"/>
        <family val="2"/>
      </rPr>
      <t>1</t>
    </r>
    <r>
      <rPr>
        <sz val="11"/>
        <color rgb="FF003366"/>
        <rFont val="Calibri"/>
        <family val="2"/>
      </rPr>
      <t xml:space="preserve">.Fortalecer los órganos de gobierno escolar de las IEO.
</t>
    </r>
  </si>
  <si>
    <t>$  154.772.514  (ILCD)</t>
  </si>
  <si>
    <t xml:space="preserve">En este primer semestre se está en el proceso de conformación de los órganos del Gobierno Escolar y del Comité de convivencia, para adelantar la asistencia técnica para la elaboración y revisión de sus planes de acción.
Iniciando el semestre de expidieron a través de circular N 015 de fecha 01 de febrero de 2021, las orientaciones para la conformación del Gobierno Escolar en los términos de ley, con el fin de que las instituciones educativas constituyan los estamentos correspondientes y lo realicen en las fechas indicadas. Se inicia el proceso de acompañamiento a los Personeros Estudiantiles en coordinación con la Personería Distrital y otras entidades como Escuela de gobierno, Secretaria de Participación y el Dadis. Las elecciones a Personeros Estudiantiles se realizaron el 05 de marzo y 15 de marzo tuvieron su jornada de posesión con la Personera distrital Dra. Carmen de Caro.
</t>
  </si>
  <si>
    <t xml:space="preserve">Orientaciones para la conformación del Gobierno Escolar en los términos de ley.
Se dio inicio al proceso de fortalecimiento a los estamentos del gobierno escolar, con el acompañamiento con el preoceso formativo a los Personeros estudiantiles en alianza con Personería distrital, Escuela de gobierno, secretaria de Participación, y DADIS, en la jornada participaron 35 IEO. 
Se realizó asistencia técnica con las IEO focalizadas, para el fortalecimiento del proceso con los padres y madres de Familia, el marco legal que sustenta la participación de los padres y el  acompañamiento de la institución frente a su rol, las instituciones participante fueron 5 Liceo de Bolívar, Ambientalista Cartagena de indias, Escuelas Profesionales Salesianas, Santa Ana, Fernando de la Vega (para esta fecha nos encontrábamos en paro nacional  Mayo 25 de 2021) </t>
  </si>
  <si>
    <t>Se esta en el proceso de contratación del personal para acompañar los planes de trabajo de los estamentos de las Instituciones Educativas to in situ o con cada una de las instituciones actividades que no fueron posible por el paro nacional que estuvo desde abril hasta junio.</t>
  </si>
  <si>
    <t xml:space="preserve">Proyecto Pedagógico Transversal - Planes Escolares de Gestión Integral de Riesgo. PEGIR
Concertación y desarrollo de acciones de capacitación y asistencia técnica a 25 IEO mediante el Programa de Gobernabilidad Regional RGA- a través de la Agencia de los Estados Unidos para el Desarrollo USAID- Matriz de identificación de Riesgos Psicosociales.
● Articulación SED- Colectivo de Transformación Social TRASO y Oficina de Gestión de Riesgo para la coordinación de las estrategias de fortalecimientos de PEGIR en IEO focalizadas y de cobertura del aliado TRASO (3 focalizadas por el colectivo), 15 IEO correspondiente a la meta y 22 IEO- acompañamiento al proyecto de capacitación docentes en PEGIR.
● Coordinación de estrategias de desarrollo del Convenio de Capacitación a 100 docentes en PEGIR- TRASO-UNISINU, incluye la cobertura de 30 IEO.
Proyecto Pedagógico Transversal - EMPRENDIMIENTO ESCOLAR
● Reunión de articulación con el Centro Agroempresarial y Minero SENA-Regional Bolívar para coordinar de acompañamiento a procesos de asistencia técnica y fortalecimiento de Instituciones Educativas Oficiales en Cultura del Emprendimiento- y análisis de la propuesta de establecimiento de un convenio relacionado con Catedra de Emprendimiento.
Proyecto Pedagógico Transversal - (GOBIERNO ESCOLAR)- ESCUELA DE FAMILIA
● Asistencia técnica a 6 IEO relacionadas con el Programa de Escuela de Familia.
● Lanzamiento de PRAES Significativos con un aforo de 207 participantes.
● Documento diagnóstico guía en la definición de líneas de acción para PRAE para su fortalecimiento y soporte en la definición de las especificaciones técnica desde el sentir de las IEO.
● 61 asistencias técnicas a IEO soportada en el formato cualitativo aplicado en el evento de lanzamiento PRAE.
● Construcción de un plan de acción para los PRAES, concertado y contextualizado desde la mirada de 61 IEO.
● Articulación con el EPA desde la subdirección de investigación y educación para el fortalecimiento del servicio social obligatorio estudiantil desde la elaboración de proyectos de investigación desde los PRAE.
● La identificación de PRAES Sostenibles a partir de las experiencias de capacitación y asistencias técnicas del Bootcamp alianza EPA- SENA.
● Trabajo articulado con el CIDEA Departamental en la construcción de procesos relacionados con la política ambiental local y regional.
● Asistencia técnica a 25IEO relacionada con PEGIR desde las orientaciones de la Matriz de Riesgos Psicosociales Programa de Gobernabilidad Regional de USAID.
● Concertación de un trabajo articulado SED, Colectivo de Transformación Social TRASO, 
UNISINU para la capacitación de 100 docentes de 30IEO en PEGIR, con acompañamiento de la oficina de gestión de riesgo de la Alcaldía Mayor de Cartagena.
● Posibilidad de Establecer un convenio con el SENA relacionado al fortalecimiento de la Catedra de Emprendimiento.
</t>
  </si>
  <si>
    <t xml:space="preserve">Se realizó el primer Comité Distrital de Convivencia Escolar en el cual se dieron las orientaciones para el acompañamiento a las instituciones educativas en temas de convivencia y en el fortalecimiento de sus comités escolares.
Se dio continuidad a la alianza establecida con fundación social, que dentro de su acompañamiento le realiza fortalecimiento a las Instituciones educativas en el tema de convivencia y los comités escolares atendiendo a las IEO  ubicadas en las  UCG 6, en estos momentos 12 IEO  participan del proceso.
De igual manera con la organización Opción Legal con ACNUR, también se están fortaleciendo a los docentes y a los comités escolares en los protocolos que deben ser incluidos en los manuales de convivencia, 20 IEO acompañadas por este proceso.
Se dio inicio al proceso de fortalecimiento  de los comités de convivencia escolar a través de alianza establecida con la Fiscalía seccional de Bolívar en el marco del Direccionamiento Estratégico 2020-2024 “Resultados en las calles y en los territorios” del Fiscal General de la Nación, se realizó acompañamiento a los comités de convivencia escolar de las instituciones educativas de la Unalde Country, de las focalizadas asistieron 7 IEO las cuales fueron  San Juan de Damasco, María auxiliadora, Manuela Beltrán, Soledad Román de Núñez, Fernando de la Vega, Nuevo Bosque, Fernández Baena.
Se realizó la segunda jornada con la participación de la Unalde Santa Rita en la cual participaron 8 IEO las cuales son Ana María Vélez de Trujillo, I.E Liceo de Bolívar, Antonia Santos, La Milagrosa, Escuelas Profesionales Salesianas, Corazón de María, Colegio Naval de Crespo, Santa María, para un total de 15 IEO acompañadas en el primer semestre (para la segunda jornada no encontrábamos en paro nacional 26 de mayo de 2021).
En alianza con CIPS – MEN, se da inicio al proceso de acompañamiento al ente territorial con formación a docentes orientadores que busca Fortalecer a 40 docentes de las IEO del distrito e implementación del Sistema Único de Información para la convivencia SIUCE con todos los colegios del distrito incluyendo los privados.
</t>
  </si>
  <si>
    <t>3. Presentación anual – movilidad para los eventos públicos.  
Implementación de nuevos centros orquestales y bandas de paz en IEO
1. Dotación de instrumentos y vestuario. Nuevas IEO y reposición por deterioro 
2. Culminar el cuatrienio con mínimo 60EE con la implementación de centros orquestales y BP
Fortalecimiento del Festival Estudiantil JGU y del Desfile en homenaje a los Héroes de la independencia.  
1. Sistematización de la experiencia FEJGU 
2. Documentar y robustecer la propuesta del Desfile Estudiantil públicos y privados.
Generar el Gran Cabildo Estudiantil como una apuesta cultural del sector educativo.
Se da la apropiación a través de un CD para la Unidad Ejecutora Educación: 
•        Documento CDP – 116 DE MAYO 19 DE 2021 por valor de $579.000. 000.oo 
Desde esa fecha se inician los trámites respectivos para consolidar las propuestas pedagógicas pendientes por robustecer y concurrir financieramente como lo expresa la Ley General de Educación y el PDD Salvemos Juntos a Cartagena – año #1.        
Semana de la Cartageneidad , se define que no hay TIEMPO ni coinciden las modalidades de lo que se espera técnicamente con la propuesta de contratar, para conmemorar con el espectáculo: Sabrosura que a nivel local desarrolla una creación artística para ese tema de identidad, apropiación del sentimiento e imaginario colectivo de ser Cartegenero – CANCELADO – 2 meses agotados sin éxito. 
2.        Solicitud de Trámite de Resoluciones de Transferencia directa a IEO para fortalecimiento a; a.) Instrucción musical a los 26 IEO con proyectos bandas de Paz; b.) Fortalecimiento a Centro orquestales; c.) Dotación Proyecto Banda de Paz. FECHA: MAYO 23/2021 última de las cuatro revisiones de todos, (tres proyectos corregidos, explicados, revisados virtual y físicamente con el Dr. Jhon Rodríguez – con Vo.Bo. Legal – Mayo 23/2021 quien solicita mesa técnica presencial para corrección de todos los borradores del proyecto de Resolución, quedando así: 
Solicitudes de trámite de Resolución – proyectadas – lunes 24/05/2021 
VoBo Legal (Jhon) Mesa técnica presencial – martes 2/06/2021 
Seguimiento a proyectos de resolución VoBo SED – miércoles 9/06/2021
Seguimiento Vo.Bo. SED – revisión con PPT viernes 11/06/2021 
Cada día de cada semana voy a la oficina pero nuestra SED (e ) ocupada
Los tres proyectos de Resolución esperan desde 11/06/2021 un VoBo</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</si>
  <si>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</si>
  <si>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r>
      <rPr>
        <sz val="12"/>
        <color theme="1"/>
        <rFont val="Noto Sans Symbols"/>
      </rPr>
      <t>●</t>
    </r>
    <r>
      <rPr>
        <sz val="7"/>
        <color theme="1"/>
        <rFont val="Times New Roman"/>
        <family val="1"/>
      </rPr>
      <t xml:space="preserve">        </t>
    </r>
    <r>
      <rPr>
        <sz val="12"/>
        <color theme="1"/>
        <rFont val="Calibri"/>
        <family val="2"/>
      </rPr>
      <t>Conmemoraciones de fechas significativas relacionadas con el cronograma ambiental, que dinamiza procesos de movilización de la comunidad educativa entorno a buenas prácticas ambientales relacionadas con la protección, defensa y conservación del medio ambiente.</t>
    </r>
  </si>
  <si>
    <t xml:space="preserve">● Elaboración y acciones relacionadas con el trámite ante la oficina de contratación de las especificaciones técnicas relacionadas con: ESPECICIFICACIONES TÉCNICAS DEL PROYECTO AMBIENTAL ESCOLAR (PRAE), PROYECTO PEDAGOGICO TRANSVERSAL DEL PROGRAMA PARTICIPACION, DEMOCRACIA Y AUTONOMIA DE LA LINEA ESTRATEGIA CULTURA DE LA FORMACION DEL PLAN DE DESARROLLO SALVEMOS JUNTOS A CARTAGENA 2020-2023 (ACTUALMENTE ESTAN EN REVISION EN CONTRATACION).
● Envió de solicitudes de cotización (estudio de mercado).
● Recepción y análisis de cotizaciones enviadas por oferentes.
</t>
  </si>
  <si>
    <r>
      <rPr>
        <sz val="12"/>
        <color theme="1"/>
        <rFont val="Noto Sans Symbols"/>
      </rPr>
      <t>●</t>
    </r>
    <r>
      <rPr>
        <sz val="7"/>
        <color theme="1"/>
        <rFont val="Times New Roman"/>
        <family val="1"/>
      </rPr>
      <t xml:space="preserve">        </t>
    </r>
    <r>
      <rPr>
        <sz val="12"/>
        <color theme="1"/>
        <rFont val="Calibri"/>
        <family val="2"/>
      </rPr>
      <t>Concertación con aliados Establecimiento Público Ambiental EPA, Colectivo de Transformación Social Traso, Policía Ambiental Metropolitana de Cartagena y CARDIQUE para la asistencia técnica y fortalecimiento de PRAES.</t>
    </r>
  </si>
  <si>
    <t xml:space="preserve">$ 655.847.311  (ILCD)
$ 233.000.00 (Proyecto Genero) 
</t>
  </si>
  <si>
    <t xml:space="preserve">Se definen los aspectos técnicos, para adelantar la contratación del proyecto “Formación, prevención y protección de los derechos humanos de las mujeres, las niñas, niños y adolescentes, para vivir una vida libre de violencias, dirigido a 35 instituciones educativas oficiales del distrito de Cartagena”.
En coordinación con los equipos de las Unaldes, se desarrollan los criterios de selección y se escogen las 35 I.E en las que se ejecutará el proyecto en 2021.
Se realiza una reunión con 4 entidades con capacidad de desarrollar el proyecto, se socializan los objetivos y se les solicita cotizar las actividades.
Se envía la carta de invitación a cotizar a seis (6) entidades, con el fin de tener la información para el estudio de mercado.
Con esta información, además la definición del equipo de trabajo con que debe contar el contratista,  la descripción de la necesidad,  obligaciones, presupuesto y propuestas recibidas, se proyecta y envían junto con la Solicitud de contratación a la oficina de contratación, el día 18 de marzo.  El día 30 de marzo la oficina de contratación, solicita ajustes que son enviados por la oficina de calidad educativa el mismo día.
</t>
  </si>
  <si>
    <t>Teniendo en cuenta que el proyecto tenía un presupuesto inferior a la necesidad real, se procede a realizar la actualización del proyecto, ajustando las actividades y presupuesto, así como el proyecto de Fortalecimiento de la Educación Integral en las IEO del Distrito de Cartagena, teniendo en cuenta los recursos asignados al programa Participación, Democracia y Autonomía, mediante acuerdo 044 aprobado el 18 de Dic de 2020 por el Concejo Distrital. 
Ejecución de acciones para la contratación en linea de tiempo:
Abril - junio del 2020
Formulación del proyecto. De acuerdo a los lineamientos de la oficina de planeación educativa, y metodologías del DNP. 
Julio - Nov / 2020
Socialización con rectores por Unaldes
Se realizaron jornadas de socialización del proyecto con rectores y equipos psicosociales de cada una de las Unaldes.
Agosto – octubre 2020
Búsqueda de aliados . Realización de 10 reuniones con diversas entidades para buscar apoyo y aliados para el proyecto;
Plataforma de Coordinación Interagencial en el Caribe (GIFMM), ONU Mujeres, OIM, OPS/OMS, ACNUR, Organización Panamericana de la Salud OPS/OMS COL.
UNICEF educación, secretaría de Participación – Unidad de Mujer, ICBF, DADIS – Salud Pública, PES, Escuela de Gobierno y oficina de comunicaciones de la alcaldía.
 25 de nov. De 2020
Lanzamiento oficial del programa y firma de compromiso
Evento de lanzamiento oficial en el salón Vicente Martínez Martelo, con presencia de la secretaria de educación, el director del ICBF, Organización Panamericana de la Salud OPS/OMS COL., el PES, Escuela de Gobierno, Salud pública, y Comunicaciones.
Noviembre y diciembre del 2020
Gestión de convenio con ICBF. Se trabajó en la posibilidad de un convenio interadministrativo entre ICBF y la SED para aportar al desarrollo del proyecto, luego de muchas reuniones y compromisos el ICBF no resultó interesado en seguir adelante, amén de informar que no tenía recursos para aportar.
Enero del 2021
Decisión de impulsar el proyecto sin el convenio con ICBF
Dado la fata de interés y el no aporte de recursos por parte del ICBF, concluimos que la SED debía abrir convocatoria publica para el proyecto y el impulso de este proceso quedo en manos de la oficina de contratación de la SED
Febrero 4 de 2021
Selección de I.E.O para iniciar la ejecución del proyecto. En coordinación con los equipos de las Unaldes, se desarrollan los criterios de selección y se escogen las 35 I.E en las que se ejecutará el proyecto en 2021
Febrero 11 del 2021
Reunión de socialización con entidades. Se realiza una reunión con 4 entidades con capacidad de desarrollar el proyecto, se socializan los objetivos y se les solicita cotizar las actividades.
25 de febrero de 2021
Invitación a cotizar. Se envía la carta de invitación a cotizar a 6 entidades, con el fin de tener la información para el estudio de mercado.
28 de abril de 2021
Segunda invitación a cotizar . Por razones de falta de información detallada se envía nuevamente la carta solicitando a las mismas entidades que vuelvan a cotizar.
26 de mayo de 2021
Tercera invitación a cotizar. Nuevamente se solicita a las entidades agregar el No. personas para las actividades en la cotización
18 de junio de 2021
Cuarta invitación a cotizar. Por cambios en la política del MEN se les solicita nuevamente a las entidades cotizar las actividades ahora realizándolas de manera presencial. Así mismo, se redujeron las actividades del proyecto dado que está diseñado para desarrollarse en un año lectivo y hoy solo quedan escasos 4 meses para su ejecución.
5 de julio de 2021
Documentos para contratación. Los documentos del proceso se encuentran en la Unidad de Contratación.</t>
  </si>
  <si>
    <t>$ 3.000.000.000. (SGP) 
 $145.329.324 (ILCD)
Nota: se ajusto a la fecha por $ 50.000.000 por ILCD</t>
  </si>
  <si>
    <t xml:space="preserve">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t>
  </si>
  <si>
    <t xml:space="preserve">En relación a la segunda actividad “Formar docentes en saberes pedagógicos, disciplinares y reflexivos”, el 15 de enero se aprobó ante la JUDI las líneas de formación docente (Acta N° 6). Posteriormente, el 15 de febrero se socializó ante las Universidades Acreditadas en Alta Calidad invitadas por el Ministerio de Educación Nacional, el proyecto de formación posgradual de la Secretaría de Educación de Cartagena de acuerdo con lo definido en el Plan Territorial de Formación Docente y la adhesión al convenio 261 de 2019 entre MEN e ICETEX. 
Cabe mencionar que el 5 de mayo fue enviado al MEN el Plan Territorial de Formación Docente para su revisión y retroalimentación. Posterior a ello, se recibió el documento con observaciones que fueron ampliadas a través de una asistencia técnica. Actualmente, se encuentra en proceso de ajustes a fin de enviar nuevamente para su publicación por parte del MEN. 
En los meses de marzo y abril los miembros del Comité Territorial de Formación Docente, revisaron en un consolidado de Excel las cartas de intención de las ocho (8) universidades que presentaron su oferta de programas relacionados con las líneas de formación definidas, para su aprobación. Seguidamente, este informe se envió al MEN para su revisión y retroalimentación orientada precisamente frente a los costos - de tal manera que este fuera otro factor determinante para la toma de decisión de las Universidades que acompañarían el proceso de formación a fin de alcanzar un número alto de docentes formados tanto a nivel de especializaciones y maestrías.  
Durante este proceso, se hizo una convocatoria pública entre el 24 de marzo al 02 de abril para que los docentes y directivos docentes postularan el nombre que tendrían las BECAS. Revisado el proceso, la Alcaldía de Cartagena emitió el Decreto n° 0622 del 15 de junio por medio del cual las BECAS que se conceden en formación avanzada a nivel posgradual para los directivos docentes y docentes vinculados en propiedad se denominan:  OLGA DEL CARMEN VILLEGAS ROBLES. 
Cabe mencionar que paralelo a ello, se avanzaba frente al lanzamiento de la convocatoria, esta siguió su curso de acuerdo con las orientaciones recibidas por el MEN: (i) Definición de las Universidades y Programas atendiendo a las líneas de formación y costos, (ii) Definición del calendario, (iii) Estructuración del documento de la convocatoria, (iv) Presentación ante el comité para su aprobación, (v) Declaración pública de la convocatoria a partir del acto administrativo resolución n° 3400 el 11 de junio, (vi) Lanzamiento de la convocatoria pública a través del ICETEX el 16 de junio, (vii) Publicación en la página web de la secretaría de educación, redes sociales, prensa y grupos de whatsapp de rectores, coordinadores y maestros de las diferentes disciplinas de formación. 
</t>
  </si>
  <si>
    <r>
      <rPr>
        <sz val="11"/>
        <color theme="1"/>
        <rFont val="Calibri"/>
        <family val="2"/>
      </rPr>
      <t xml:space="preserve">Olga Maldonado
</t>
    </r>
    <r>
      <rPr>
        <sz val="11"/>
        <color theme="1"/>
        <rFont val="Calibri"/>
        <family val="2"/>
      </rPr>
      <t>Ana Arnedo
Yoneida Puello
Silvana Garcia</t>
    </r>
  </si>
  <si>
    <t xml:space="preserve">Las siete (7) IEO focalizadas han estado participando de mesas de trabajo y recibiendo asistencia técnica por parte del Ministerio de Educación Nacional y la Secretaria de Educación Distrital relacionada con el proceso de formación Bilingüe. </t>
  </si>
  <si>
    <t>Fortalecimiento de las competencias comunicativas, pedagógicas, de trabajo colaborativo e innovación de los docentes de IEO preescolar, básica y media en el marco de la enseñanza de inglés a través de asistencias técnicas lideradas por el programa nacional de Bilingüismo.
Construcción base de datos de docentes de inglés interesados en participar en micro formaciones sobre gestión institucional de Bilingüismo.
Participación Taller institucional del Bilingüismo 45 Docentes y Directivos Docentes
Diseño de estrategias de divulgación y formación para apoyar propuestas del programa de Bilingüismo de MinEducación como: ECOKIDS/ECOTEENS con emisoras locales e institucionales de la ciudad, se envió oficio a la emisora de la Policia nacional haciendo solicitud del espacio para pasar las cuñas.
Diagnóstico de la infraestructura tecnológica con las que cuentan las IEO Focalizadas para el desarrollo del programa de formación Bilingüe mediado por TICs
Mesa de trabajo con rectores del programa colegios amigos del turismo con el fin de fortalecer el eje de multilingüismo que es una de sus líneas de acción.
Mesa de trabajo con docentes de inglés con el fin de orientar las capacitaciones y el diseño del programa de formación Bilingüe.
Seguimiento al aplicativo be the (1) challenge con el fin de que los docentes y estudiantes complementen los procesos formativos en inglés. 
Participación de docentes destacados en reunión con el MIN educación y el british council- consejo británico con el fin de construir propuesta para la capacitación en enseñanza de idiomas.
Se construye el documento de especificaciones técnicas para el área de bilingüismo con el fin de adelantar el proceso de contratación e implementación del programa de formación Bilingüe mediado por las TICs
Reuniones con posibles proveedores y oferentes para la implementación del programa de formación Bilingüe mediado por las TICs</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</si>
  <si>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</si>
  <si>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</si>
  <si>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De está solicitud de trámite de contratación para el desarrollo del FED tenemos la siguiente trazabilidad, fecha tentativa por Olga Elvira Acosta: mayo 13 y 14 de 2021. 
Fecha de solicitud: primera vez año 2021 – 09/04/2021
Estudio previo: primera vez año 2021 – 09/04/2021 
Devolución por observaciones del FED – 19/04/2021 
Piden modelo Estudio de Oportunidad FED anteriores – 19/04/2021
Devolución con observaciones de Contratación – 03/05/2021
Respuesta a observaciones para el FED – 03/05/2021
Elaboración de un Manual para desarrollar FOROS - 8/05/2021
Devolución con observaciones de Contratación – 03/05/2021
Otras consideraciones para el FED – 8/05/2021
Propuestas recibidas FED – 05/05/2021 
Presentación FED – versión Word y ppt – 05/05/2021 
Descripción FED + Consideraciones – 05/05/2021
Especificaciones técnicas según modelo – 05/06/2021 
Especificaciones corregidas más desagregado – 09/05/2021
Correcciones para mesa técnica del FED – 10/06/2021 
Mesa Técnica Unidad de Contratación y CE – 11/06/2021</t>
  </si>
  <si>
    <t xml:space="preserve">Luego de sendas devoluciones y observaciones, se decide elaborar de manera colectiva entre Calidad Educativa y la Subdirección Técnica de Contratación Legal – una mesa de trabajo para tener algunas consideraciones de tipo legal y poder viabilizar la ejecución del FED – que lleva dos reprogramaciones, así: 
Primera fecha tentativa: 13 y 14 /05/2021 
Segunda fecha tentativa: Junio 24 y 25/2021 
Tercera fecha tentativa: Julio 15 y 16/2021 </t>
  </si>
  <si>
    <t>248  docentes formados en apropiación de ambientes de aprendizaje mediados por TIC.</t>
  </si>
  <si>
    <t>Nota: Este valor está incluido en el presupuesto de la formación de  docentes de Instituciones Educativas Oficialesen su saber disciplinar, pedagógico y reflexivo</t>
  </si>
  <si>
    <t>Con el programa de gobernabilidad regional- USAID, se realizó la formación y acompañamiento a docentes, a fin de generar cambios en sus prácticas pedagógicas, a través de un ciclo virtual de formación,  relacionada con las competencias digitales. La población asistida fue de 239 docentes vinculados a 65 Instituciones Educativas Oficiales. De los cuales 159  docentes, cumplieron con el programa de formación. Listado de inscritos , fotografias</t>
  </si>
  <si>
    <t xml:space="preserve">1, Propiciar mesas de trabajo conjuntas con los procesos de apoyo para optimizar la ejecución y cumplimiento de las metas de los procesos misionales.
2,Dar respuestas oportunas a las solicitudes de contratación
</t>
  </si>
  <si>
    <t>SEGUIMINETO CORTE 30 DE JUNIO</t>
  </si>
  <si>
    <t>SEGUIMINETO CORTE 30 DE DICIEMBRE</t>
  </si>
  <si>
    <t>Documentos con resultados indice Total de clasificación Saber 11 y Areas de desempeño en las IEO del Distrito de Cartagena.
Plan Territorial de Lectura, Escritura y Oralidad- ESPALEER</t>
  </si>
  <si>
    <t>Base de datos de experiencias Significativas del Distrito de Cartagena
Formato Guia para inscripción, seguimiento y evaluacion de experiencia significativa.</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</si>
  <si>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</si>
  <si>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t xml:space="preserve">Ley 70 de 1993
Ley 115 de 1994
Decreto 1860 de 1994
Decreto 804 de 1995
Decreto 1122 de 1998
Acuerdo Distrital 015 de 2004
Acuerdo distrital 012 de 2012
Enfoques y  caminos en la construcción de procesos etnoeducativos 2005.
Etnoeducación y diversidad  cultural  SED 2007
SEINA y PABI
KatillaRI Lengua Palenque de sede educativa San Luis Gonzaga, 2011
Lexico de la lengua palenquera :jende suto ta chitia, 2008
</t>
  </si>
  <si>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</si>
  <si>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t>1) Lineamientos curriculares catedra de estudios afrocolombianos MEN 1998 y 2014
2) Aportes para maestros: Cátedra de Estudios Afrocolombianls Universidad del Cauca, 2008
3)Enfoques y caminos en la construcción de procesos etnoeducativos 2005
4)Etnoeducación y 
Diversidad Cultural SED-Cartagena 2007
5) Miguel Obeso Miranda; Compilación de Orientaciones curriculares para la Etnoeducación Afrocolombiana 2010</t>
  </si>
  <si>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</si>
  <si>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t>Decreto 1075 de 2015 “Por medio del cual se expide el Decreto Único Reglamentario del Sector Educación”, con el objetivo de compilar y racionalizar las normas de carácter reglamentario que rigen a dicho Sector y contar con un instrumento jurídico único para el mismo.
El Decreto 1290, expedido el 16 de abril de 2009, reglamenta la evaluación del aprendizaje y promoción de los estudiantes en los niveles de educación básica y media que deben realizar los establecimientos educativos; es decir, que se refiere básicamente a la evaluación que se desarrolla en el aula.
Referentes de calidad: Estandares de competencias  , Derechos básicos de aprendizajes DBA - Lineamientos curriculares - orientaciones pedagogicas.
Guia 34 de 2008: Para el mejoramiento Institucional</t>
  </si>
  <si>
    <t>Sub peso Fortalecimiento de los procesos formativos en las Instituciones Educativas Oficiales del Distrito de Cartagena</t>
  </si>
  <si>
    <r>
      <rPr>
        <b/>
        <sz val="11"/>
        <color rgb="FF003366"/>
        <rFont val="Calibri"/>
        <family val="2"/>
      </rPr>
      <t>1</t>
    </r>
    <r>
      <rPr>
        <sz val="11"/>
        <color rgb="FF003366"/>
        <rFont val="Calibri"/>
        <family val="2"/>
      </rPr>
      <t xml:space="preserve">.Fortalecer los órganos de gobierno escolar de las IEO.
</t>
    </r>
  </si>
  <si>
    <t>Decreto 1965 de septiembre 11 de 2013, "Por el cual se reglamenta la Ley 1620 de 2013, que crea el Sistema Nacional de Convivencia Escolar y Formación para el Ejercicio de los Derechos Humanos, la Educación para la Sexualidad y la Prevención y Mitigación de la Violencia Escolar".1. Guía de promoción de derechos humanos sexuales y reproductivos y prevención, identificación y atención del acoso escolar,
2.  Documento de orientaciones de política para la promoción de derechos y la prevención, detección y atención de las violencias en la escuela: Violencia sexual,
3.  Documento de orientaciones de política para la promoción de derechos y la prevención, detección y atención de las violencias en la escuela: Violencia basada en el género y violencia contra la mujer y (iv) Ruta para la atención de situaciones de acoso escolar.</t>
  </si>
  <si>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</si>
  <si>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t>Orientaciones pedagógicos para la educación fisica recreación y deporte
Orientaciones pedagógicas para la educación artistica en basica y media.
El Decreto 1743 de 1994, reglamentado por la Ley General de Educación 115/94, el cual establece la obligatoriedad de implementar los PRAE como estrategia para abordar la dimensión ambiental desde la escuela y como herramienta para la intervención de las problemáticas ambientales de cada contexto.</t>
  </si>
  <si>
    <t>Sub peso Fortalecimiento de la educación integral desde la participación, democracia y autonomía  en las Instituciones Educativas Oficiales del Distrito de Cartagena</t>
  </si>
  <si>
    <t xml:space="preserve">Estatuto de escalafon docente decreto 1278 de 2002- Articulo 17 y 28
Constitución política de Colombia
1991
Leyes Ley 115 de 1994
Ley 715 de 2001
Decretos Nacionales
Decreto 0709 de 1996
Decretos 1850
</t>
  </si>
  <si>
    <r>
      <rPr>
        <sz val="11"/>
        <color theme="1"/>
        <rFont val="Calibri"/>
        <family val="2"/>
      </rPr>
      <t xml:space="preserve">Olga Maldonado
</t>
    </r>
    <r>
      <rPr>
        <sz val="11"/>
        <color theme="1"/>
        <rFont val="Calibri"/>
        <family val="2"/>
      </rPr>
      <t>Ana Arnedo
Yoneida Puello
Silvana Garcia</t>
    </r>
  </si>
  <si>
    <t>Linieamientos estandar para proyectos de fortalecimiento del ingles
Ley 1651 de 2013 Lay de bilinguismo</t>
  </si>
  <si>
    <r>
      <rPr>
        <b/>
        <sz val="11"/>
        <color rgb="FF003366"/>
        <rFont val="Calibri"/>
        <family val="2"/>
      </rPr>
      <t>1.</t>
    </r>
    <r>
      <rPr>
        <sz val="11"/>
        <color rgb="FF003366"/>
        <rFont val="Calibri"/>
        <family val="2"/>
      </rPr>
      <t xml:space="preserve"> Encuentro de experiencias significativas y buenas prácticas para el intercambio del saber
pedagógico.
</t>
    </r>
  </si>
  <si>
    <t>Lineamientos Foro Nacional</t>
  </si>
  <si>
    <t xml:space="preserve"> Sub peso Fortalecimiento de las TICS</t>
  </si>
  <si>
    <r>
      <rPr>
        <b/>
        <sz val="11"/>
        <color rgb="FF003366"/>
        <rFont val="Calibri"/>
        <family val="2"/>
      </rPr>
      <t>1</t>
    </r>
    <r>
      <rPr>
        <sz val="11"/>
        <color rgb="FF003366"/>
        <rFont val="Calibri"/>
        <family val="2"/>
      </rPr>
      <t xml:space="preserve">.Asistir  técnicamente la revisión, ajustes y resemantización de PEC en IEO etnoeducativas
</t>
    </r>
    <r>
      <rPr>
        <sz val="11"/>
        <color rgb="FF003366"/>
        <rFont val="Calibri"/>
        <family val="2"/>
      </rPr>
      <t xml:space="preserve">
</t>
    </r>
  </si>
  <si>
    <r>
      <rPr>
        <b/>
        <sz val="11"/>
        <color rgb="FF003366"/>
        <rFont val="Calibri"/>
        <family val="2"/>
      </rPr>
      <t xml:space="preserve">1. </t>
    </r>
    <r>
      <rPr>
        <sz val="11"/>
        <color rgb="FF003366"/>
        <rFont val="Calibri"/>
        <family val="2"/>
      </rPr>
      <t xml:space="preserve">Asistir  técnicamente el desarrollo de la cátedra de estudios afrocolombianos en IEO, con estrategias sobre lineamientos y orientaciones curriculares para CEA.
</t>
    </r>
  </si>
  <si>
    <r>
      <rPr>
        <b/>
        <sz val="11"/>
        <color rgb="FF003366"/>
        <rFont val="Calibri"/>
        <family val="2"/>
      </rPr>
      <t>1.</t>
    </r>
    <r>
      <rPr>
        <sz val="11"/>
        <color rgb="FF003366"/>
        <rFont val="Calibri"/>
        <family val="2"/>
      </rPr>
      <t>Acompañar las propuestas de mejoramiento de las Instituciones Educativas Oficiales</t>
    </r>
    <r>
      <rPr>
        <sz val="11"/>
        <color rgb="FF003366"/>
        <rFont val="Calibri"/>
        <family val="2"/>
      </rPr>
      <t xml:space="preserve">
</t>
    </r>
  </si>
  <si>
    <r>
      <rPr>
        <b/>
        <sz val="11"/>
        <color rgb="FFFF0000"/>
        <rFont val="Calibri"/>
        <family val="2"/>
      </rPr>
      <t>Heidi Del Castillo
Alex Cabarcas</t>
    </r>
    <r>
      <rPr>
        <sz val="11"/>
        <color rgb="FF003366"/>
        <rFont val="Calibri"/>
        <family val="2"/>
      </rPr>
      <t xml:space="preserve">
</t>
    </r>
    <r>
      <rPr>
        <sz val="11"/>
        <color rgb="FF003366"/>
        <rFont val="Calibri"/>
        <family val="2"/>
      </rPr>
      <t xml:space="preserve">Farid Hurtado
Livis Barrios
Marlene Ruiz
Maria Cecilia Aroca
Edna jimenez
José Luis Arroyo
</t>
    </r>
    <r>
      <rPr>
        <sz val="11"/>
        <color rgb="FF003366"/>
        <rFont val="Calibri"/>
        <family val="2"/>
      </rPr>
      <t xml:space="preserve">
</t>
    </r>
  </si>
  <si>
    <r>
      <rPr>
        <b/>
        <sz val="11"/>
        <color rgb="FF003366"/>
        <rFont val="Calibri"/>
        <family val="2"/>
      </rPr>
      <t>1</t>
    </r>
    <r>
      <rPr>
        <sz val="11"/>
        <color rgb="FF003366"/>
        <rFont val="Calibri"/>
        <family val="2"/>
      </rPr>
      <t xml:space="preserve">.Fortalecer los órganos de gobierno escolar de las IEO.
</t>
    </r>
  </si>
  <si>
    <r>
      <rPr>
        <sz val="11"/>
        <color theme="1"/>
        <rFont val="Calibri"/>
        <family val="2"/>
      </rPr>
      <t xml:space="preserve">Eilyn Medina
</t>
    </r>
    <r>
      <rPr>
        <sz val="11"/>
        <color theme="1"/>
        <rFont val="Calibri"/>
        <family val="2"/>
      </rPr>
      <t>Katherine Garcia</t>
    </r>
  </si>
  <si>
    <r>
      <rPr>
        <b/>
        <sz val="11"/>
        <color rgb="FF003366"/>
        <rFont val="Calibri"/>
        <family val="2"/>
      </rPr>
      <t>1.</t>
    </r>
    <r>
      <rPr>
        <sz val="11"/>
        <color rgb="FF003366"/>
        <rFont val="Calibri"/>
        <family val="2"/>
      </rPr>
      <t xml:space="preserve"> Asistir técnicamente la revisión y ajuste de Proyectos Pedagógicos Transversales en las IEO del distrito de Cartagena.
</t>
    </r>
  </si>
  <si>
    <r>
      <rPr>
        <sz val="11"/>
        <color theme="1"/>
        <rFont val="Calibri"/>
        <family val="2"/>
      </rPr>
      <t xml:space="preserve">Olga Maldonado
</t>
    </r>
    <r>
      <rPr>
        <sz val="11"/>
        <color theme="1"/>
        <rFont val="Calibri"/>
        <family val="2"/>
      </rPr>
      <t>Ana Arnedo
Yoneida Puello
Silvana Garcia</t>
    </r>
  </si>
  <si>
    <r>
      <rPr>
        <b/>
        <sz val="11"/>
        <color rgb="FF003366"/>
        <rFont val="Calibri"/>
        <family val="2"/>
      </rPr>
      <t>1.</t>
    </r>
    <r>
      <rPr>
        <sz val="11"/>
        <color rgb="FF003366"/>
        <rFont val="Calibri"/>
        <family val="2"/>
      </rPr>
      <t xml:space="preserve"> Encuentro de experiencias significativas y buenas prácticas para el intercambio del saber
pedagógico.
</t>
    </r>
  </si>
  <si>
    <r>
      <rPr>
        <sz val="11"/>
        <color theme="1"/>
        <rFont val="Calibri"/>
        <family val="2"/>
      </rPr>
      <t>Olga Maldonado
Ana Arnedo
Yoneida Puello
Eilin Medina</t>
    </r>
  </si>
  <si>
    <t>SEGUIMIENTO</t>
  </si>
  <si>
    <t>META  EN PESO</t>
  </si>
  <si>
    <t>AVANCE DIC 30 (2020)</t>
  </si>
  <si>
    <t>AVANCE JUN 30 (2021)</t>
  </si>
  <si>
    <t>AVANCE DIC 30 (2021)</t>
  </si>
  <si>
    <t>AVANCE JUN 30 (2022)</t>
  </si>
  <si>
    <t>AVANCE DIC 30 (2022)</t>
  </si>
  <si>
    <t>AVANCE JUN 30 (2023)</t>
  </si>
  <si>
    <t>AVANCE DIC 30 (2023)</t>
  </si>
  <si>
    <t xml:space="preserve">AVANCE  2020 </t>
  </si>
  <si>
    <t>AVANCE 2021</t>
  </si>
  <si>
    <t>AVANCE 2022</t>
  </si>
  <si>
    <t>AVANCE 2023</t>
  </si>
  <si>
    <t>AVANCE ACOMPAÑAMIENTO A EE</t>
  </si>
  <si>
    <t>SUBPESO</t>
  </si>
  <si>
    <t>AVANCE DIC 30 /2020</t>
  </si>
  <si>
    <t>AVANCE JUNIO 30 /2021</t>
  </si>
  <si>
    <t>AVANCE DIC 30 /2021</t>
  </si>
  <si>
    <t>AVANCE JUNIO 30 /2022</t>
  </si>
  <si>
    <t>AVANCE DIC 30 /2022</t>
  </si>
  <si>
    <t>AVANCE JUNIO 
30 /2023</t>
  </si>
  <si>
    <t>AVANCE DIC 30 /2023</t>
  </si>
  <si>
    <t>AVANCE PROMEDIO 2020-2023</t>
  </si>
  <si>
    <t>A</t>
  </si>
  <si>
    <t>B</t>
  </si>
  <si>
    <t>C</t>
  </si>
  <si>
    <t>D</t>
  </si>
  <si>
    <t>AVANCE FORMACION DE DOCENTES Y DIRECTIVOS DOCENTES</t>
  </si>
  <si>
    <t>Sub peso COMPONENTE FORMACION DE DOCENTES Y DIRECTIVOS DOCENTES</t>
  </si>
  <si>
    <t>AVANCE COMPONENTE USO MTIC</t>
  </si>
  <si>
    <t>Programa Todos Aprender- PTA</t>
  </si>
  <si>
    <t>Superate con el SABER</t>
  </si>
  <si>
    <t>Asistencia técnica MEN</t>
  </si>
  <si>
    <t>Plan Nacional de lectura y Escritura</t>
  </si>
  <si>
    <t>Evaluar para avanzar 3°-11°</t>
  </si>
  <si>
    <t>Meta</t>
  </si>
  <si>
    <t>Avance</t>
  </si>
  <si>
    <t>Articulación con la Red Territorial de Etnoeducación y cátedra afrocolombiana</t>
  </si>
  <si>
    <t>Programa Todos Aprender- PTA
Dia E - Siempre Dia E</t>
  </si>
  <si>
    <t>Derechos Humanos</t>
  </si>
  <si>
    <t>Etapas  de  Buenas practicas y experiencias significativas</t>
  </si>
  <si>
    <t>Uso pedagógico delos medios y tecnologías de la información y comunicación.</t>
  </si>
  <si>
    <t>Articulación de las tecnologias de la información y comunicación al curriculo</t>
  </si>
  <si>
    <t xml:space="preserve">Eilyn Medina
</t>
  </si>
  <si>
    <r>
      <rPr>
        <b/>
        <sz val="11"/>
        <color rgb="FFFF0000"/>
        <rFont val="Calibri"/>
        <family val="2"/>
      </rPr>
      <t xml:space="preserve">Heidi Del Castillo
</t>
    </r>
    <r>
      <rPr>
        <sz val="11"/>
        <color rgb="FF003366"/>
        <rFont val="Calibri"/>
        <family val="2"/>
      </rPr>
      <t>Farid Hurtado
Livis Barrios
Marlene Ruiz
Maria Cecilia Aroca
Laury Meza
Brianda Campo
Alfonso Rangel
Mariana Tezón</t>
    </r>
  </si>
  <si>
    <t>Olga Maldonado
Ana Arnedo
Eilin Medina</t>
  </si>
  <si>
    <r>
      <rPr>
        <sz val="11"/>
        <color theme="4" tint="-0.249977111117893"/>
        <rFont val="Calibri"/>
        <family val="2"/>
      </rPr>
      <t>Heidi Del Castillo</t>
    </r>
    <r>
      <rPr>
        <b/>
        <sz val="11"/>
        <color rgb="FFFF0000"/>
        <rFont val="Calibri"/>
        <family val="2"/>
      </rPr>
      <t xml:space="preserve">
</t>
    </r>
    <r>
      <rPr>
        <sz val="11"/>
        <color rgb="FF003366"/>
        <rFont val="Calibri"/>
        <family val="2"/>
      </rPr>
      <t>Farid Hurtado
Livis Barrios
Marlene Ruiz
Maria Cecilia Aroca
Mariana Tezón
Laury Meza
Brianda Campo
Alfonso Rangel</t>
    </r>
  </si>
  <si>
    <t>Eilyn Medina
Laura Dager</t>
  </si>
  <si>
    <t>Asistir técnicamente a las IEO, en el fortalecimiento y expansión de los proyectos transversales,, de competencias ciudadanas,  socioemocionales, educación ambiental,sexualidad, cultura,.deporte y los proyectos complementarios para atender necesidades de la población estudiantil vulnerable</t>
  </si>
  <si>
    <t>$ 90.800.000 (ILCD)</t>
  </si>
  <si>
    <t>8  Instituciones Etnoeducativas oficiales con Proyectos Etnoeducativos Comunitarios PEC- revisados, ajustados e implementados</t>
  </si>
  <si>
    <t xml:space="preserve">1.Jornada de capacitación de Transición de PEI a PEC y asistencia técnica a seis (6) - (I.E Arroyo de Piedra, I.E Domingo Benkos Bioho de Bocachica, Santa Cruz del Islote, Institución Etnoeducativa de Santa Ana y Puerto Rey)
2.  Informe de revisión y retroalimentación del PEI y las recomendaciones para tránsito, a sies (6)IE: (I.E Puerto Rey, I.E de Arroyo de Piedra, I.E Santa Cruz de Islote, Institución Etnoeducativa de Santa Ana, Institución Educativa de Tierra Baja, Institución Etnoeducativa Domingo Benkos Bioho). Cumpliendo así con total de las asignadas al área rural corregimiento e insular.    
3. Acompañamiento Insitu a una (1), (I.E de Santa Cruz del Islote.       4. Por alianza del Ministerio de Educacion Nacional, Save The Children, la Corporacion Jorge Artel y la Sedcartagena, se intervino y asistio tecnicamente a la I.E de la Boquilla, arrojando un total de (8)Instituciones realmente asistida en su transitio de PEI a PEC.                               </t>
  </si>
  <si>
    <t>1 Mesa de trabajo con Asesoría personalizada desde el principio del proyecto con contratación para que se marque un rumbo claro y se eviten respuestas parciales que demoran el proceso.Profesionales contratados  acompañando desde principio de año  la estructuración del proyecto para poder avanzar con mayor rapidez.
2. definir una ruta que sea ágil, en el trámite para la suscripción de convenios, con entidades o programas del gobierno nacional.
3, Mayor celeridad en los procesos de contratación, indicaciones de los protocolos o procedimientos institucionales relacionados con los tramites de convenios, contratos que potencialicen el accionar de estrategias de fortalecimiento de los proyectos de la División de Calidad Educativa.
Se necesita desde los aspectos legales, se tengan unas mínimas competencias sobre lo contenido en la  Ley General de Educación o Ley 115 de febrero 8 de 1994, su artículo 5º. Que reglamenta los fines de la educación destacando entre otros aspectos: La formación en el respecto a la vida y a los demás derechos humanos, a la paz, a los principios democráticos, de convivencia, pluralismo, justicia, solidaridad y equidad, así como en el ejercicio de la tolerancia y de la libertad; la formación para facilitar la participación de todos en las decisiones que los afectan en la vida económica, política, administrativa y cultural de la Nación, la adquisición de una conciencia para la conservación, protección y mejoramiento del medio ambiente</t>
  </si>
  <si>
    <t>Vigencia: 10/12/2021</t>
  </si>
  <si>
    <t>Versión: 3</t>
  </si>
  <si>
    <t xml:space="preserve"> PLAN DE APOYO AL MEJORAMIENTO 2020-2023</t>
  </si>
  <si>
    <t xml:space="preserve"> PLAN DE APOYO AL MEJORAMIENTO 2020 A 2023</t>
  </si>
  <si>
    <t>A través del programa Juventud con éxito, líderado desde la Secretaría de Educación Distrital, se beneficiaron 508  Estudiantes de grado 10 y 11 en competencias socioemocionales que es una de las áreas que evalúa el ICFES. La meta se alcanzo en un 100% ya que fueron  beneficiados  y formados  508 estudiantes en competencias socioemocionales. 
Para este proceso, se hizo la contratación de 3 profesionales que desarrollaron el  acompañamiento in situ en las instituciones focalizadas. 
Instituciones Educativas Focalizadas:
- IE Jorge Artel
- IE República de Argentina
- IE Clemente Manuel Zabala
- IE Pies descalzos
- IE Luis Carlos Galan
- Adicionalmente, se realizó el pago de Pruebas Saber 2021 a 10,868 Estudiantes de 83  IEO.</t>
  </si>
  <si>
    <t xml:space="preserve">Se encuentra en ejecucion contrato CM-SED-UAC-032-2021  cuyo objeto es "el acompañamiento y formacion  para el fortalecimiento de la calidad educativa en las instituciones educativas oficiales del distrito de cartagena" el cual impacta a 239 docentes de 15 instituciones educativas capacitandolos en aprender a evaluar por competencias que evalua la prueba saber desde cada una de sus areas. Este contrato tiene fecha de finalizacion 20 de diciembre y con la ejecucion de este podemos decir que esta meta se cumple en un 100%.
IE Beneficiadas:
1. Institucion Educativa 20 de Julio
2. Institucion Educativa Camilo Torres Del Pozon
3. Institucion Educativa Clemente Manuel Zabala
4. Institucion Educativa De Ternera
5. Institucion Educativa Francisco de Paula Santander
6. Institucion Educativa Fulgencio Lequerica Velez
7. Institucion Educativa Fundacion Pies Descalzos
8. Institucion Educativa Hijos de Maria
9. Institucion Educativa Jorge Artel
10. Institucion Educativa Luis Carlos Galan Sarmiento
11. Institucion Educativa Luis Carlos Lopez
12. Institucion Educativa Republica de Argentina
13. Institucion Educativa San Felipe Neri
14. Institucion Educativa San Lucas
15. Institucion Educativa Villa Estrella
</t>
  </si>
  <si>
    <t>Sistema de informacion implementado , desarrollado, socializado y compartido a cada uno de las instituciones.</t>
  </si>
  <si>
    <t>Se entregó Aula STEAM en alianza con Fundación 21CR y la Asociación Colombiana de Oficiales de Infantería de Marina-Anfibios. 1,053 Estudiantes  de IE La Boquilla,  tienen acceso  al aula STEAM (Ciencia, Tecnología, Ingeniería y Matemáticas).</t>
  </si>
  <si>
    <t>Instrituciones Educativas con PEC revisados, ajustados y resemantizados:
1. IE Arroyo de Piedra
2. IE Domingo Benkos Bioho de Bocachica
3. IE Santa Cruz del Islote
4. IE Santa Ana
5. IE Tierrabaja
6. IE La Boquilla
7. IE Puerto Rey</t>
  </si>
  <si>
    <t>18  IE con Avances significativos en capacitaciones seminarios, encuentros, talleres sobre lineamientos y orientaciones curriculares CEA, y etnopedagógicas con juntanza con entidades aliadas como Centro de Memorias Étnicas de la Universidad del Cauca, Instituto de Educación e Investigación Manuel Zapata Olivella y el Observatorio para el Patrimonio Cultural de la Universidad de Cartagena, con actores educativos (docentes, directivos) para la construcción colectiva de orientaciones y lineamientos curriculares para la cátedra de estudios afrocolombianos; retroalimentación, apropiación de insumos etnopedagógicos, acorde con procesos etnopedagógicos en contextos urbanos</t>
  </si>
  <si>
    <t>Se ha desarrollado un total de 7 talleres etnolinguisticos para fortalecimiento de la Escuela de lengua criolla palenquera en las instituciones educativas: Pedro Romero, Antonia Santos y Mercedes Abrego.</t>
  </si>
  <si>
    <t xml:space="preserve"> Se entregó Aula STEAM en alianza con Fundación 21CR y la Asociación Colombiana de Oficiales de Infantería de Marina-Anfibios. 1,053 Estudiantes  de IE La Boquilla,  tienen acceso  al aula STEAM (Ciencia, Tecnología, Ingeniería y Matemáticas).
Otras Instituciones Educativas beneficiadas
IE Jose Maria Cordoba de Pasacaballo
IE Tecnica de Pasacaballos
Con su experiencia en el programa y feria VIBRASTEAM 2021 con el apoyo de TRASO:
En esta feria se presentaron proyectos de innovación; sobre Clasificación de  residuos sólidos con ayuda de Robots, Entrega de medicamentos a través de robots, Plataforma de Empleo para personas con discapacidad, juegos para construir una huerta, entre otros proyectos de Ciencia, Innovación y Tecnología. 
-Se suscribió y legalizó el convenio interadministrativo con el programa computadores para educar por valor de $ 149.226.789,88; mediante el cual se entregarán 3 laboratorios STEAM, en beneficio a las siguientes instituciones educativas oficiales:
- Institucion Educativa Olga Gonzalez Arraut
- Institucion Educativa Ana Maria Velez De Trujillo
- Institucion Educativa Luis C Galan Sarmiento
-PROYECTO RADIO ESCOLAR: FORMACIÓN A ESTUDIANTES RADIALISTAS:
Total de estudiantes formados: 120 estudiantes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PROGRAMA MALETINES VIAJEROS:
Objetivo general: objetivo es fomentar la lectura llevando libros y actividades asociadas a la lectura, a colegios del sector oficial que por su condición socioeconómica o físicas no cuentan con una biblioteca.
BENEFICIARIOS: 24 Sedes Educativas y 15 Bibliotecarios Escolares de Instituciones Educativas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22 Estudiantes
Instituciones Focalizadas:
- Escuela Normal Superior
- Ambientalista de Cartagena
- Bertha Gedeón de Baladí
- Soledad Acosta de Samper
- Luís Felipe Cabrera de Barú
- Pies Descalzo</t>
  </si>
  <si>
    <t>Se realizó acompañamiento a 3 instituciónes etnoeducativas para la implementación de cátedra de estudios afrocolombianos:
Instituciones Educativas Beneficiadas:
1. IE Mercedes Abrego (ya implementó cátedra)
2. Pedro Romero
3.  Ana Mar{ia Velez de TrujilloAntonia Santos y Mercedes Abrego.</t>
  </si>
  <si>
    <t>Se han desarrollado las siguientes actividades etnopedagógicas:
1. Conmemoración del día mundial para la prevención del racismo y discriminación racial
2. Conmemoración del aniversario de José Prudencio Padilla
3. Actividad de aniversario de la Ley 70 de 1993: Ley de comunidades negras, afrocolombianas y palenqueras.
4.  Conmemoración del día nacional de los derechos humanos: cátedra de estudios colombianos.
5. Dia Nacional de la Afrocolombianidad
6.  Dia Nacional de las Lenguas Nativas y Criollas</t>
  </si>
  <si>
    <t>Se dio inicio a las asistencias técnicas para el fortalecimiento del gobierno escolar acompañando a los estamentos que lo conforman, realizando jornadas por Unaldes con cada una y para un total de 35 para esta vigencia. Los estamentos acompañados fueron Comités de Convivencia, Concejos Directivos, Concejos Académicos y Concejos Estudiantiles. 
Instituciones Educativas Oficiales beneficiadas durante la vigencia:
1 San Juan de Damasco
2 Manuela Beltrán 
3 Soledad Román de Núñez 
4 Fernando de la Vega 
5 Nuevo Bosque 
6 Fernandez Baena
7 Bertha Gedeon de Baladí
8 San Francisco de Asís 
9 INEM
10 San Lucas 
11 Ternera
12 IEO Mercedes Abrego
13 IEO Juan José Nieto
14 Arroyo De Piedra
15 Arroyo Grande 
16 Leticia
17 Ararca
18 Santa Ana
19 Buen Aire
20 Bayunca 
21 Colegio  Naval  de  Crespo 
22 Esc  Pfnles  Salesianas 
23 La  Milagrosa 
24 Ana  María  Vélez  de  Trujillo 
25 Liceo  de  Bolívar 
26 Santa  María 
27 Luis Carlos Galan Sarmiento
28 Fredonia
29 San Felipe Neri
30 Maria Reina
31 Playas De Acapulco
32 Camilo Torres
33 Ciudad De Tunja
34 Francisco de Paula Santander
35 Ntra. Señora del Perpetuo Socorro</t>
  </si>
  <si>
    <t xml:space="preserve">31 Instituciones Educativas Oficiales con Proyectos Pedagógicos Asistidos Técnicamente y  Fortalecidos, distribuidos según su implementación de esta manera:
- 12  IEO recibieron asistencia técnica para el fortalecimiento y acompañamiento  en los Proyectos Pedagógicos Transversales de Cultura:
1        IE Nuevo Bosque
2        IE Jose De La Vega
3        IE Ambientalista Cartagena
4        IE Manuela Vergara De Curi
5        IE San Francisco De Asis
6        IE Domingo Benkos Bioho Bocachica
7        IE Jose Maria Cordoba Pasacaballos
8        IE Pontezuela
9        IE Boquilla
10        IE Liceo De Bolivar
11        IE Fe Y Alegria Las Americas
12        IE Pedro Romero
- 5 IEO recibieronfortalecimiento en sus Proyectos de Escuelas de  Padres:
1. IE Salesianas
2. IE Fernandez Baena
3. IE Ternera
4. IE Manuela Beltran
5. IE Juan José Nieto
- 14 IEO (21 sedes) Actualizaron y Fortalecieron sus Proyectos de Planes Escolares para la Gestión de  Riesgo. (Se entregaron 15.000 textos Alianzas Corpoeducacion &amp; Ecopetrol para el fortalecimiento de los mismos):
1        San Jose Caño Del Oro
2        Ararca
3        Leticia Canal De Dique
4        Santa Ana
5        Tierra Bomba
6        Domingo Benkos Bioho Bocachica
7        Leticia Sede El Recreo
8        Islas Del Rosario
9        Tierra Bomba Sede Punta Arena
10        Nuestra Sra Del Buen Aire Ppal Pasacaballos
11        20 De Julio
12        20 De Julio Yira Castro
13        Jomaco Sede Ppal Pasacaballos
14        Jomaco Bajo Del Tigre
15        Salim Bechara Sede Ppal Albornoz
16        Salim Bechara Sede Albornoz
17        San Francisco De Asis Sede Membrillal
18        San Francisco De Asis Sede Pedro Pascasio
19        San Francisco De Asis Sede Policarpa
</t>
  </si>
  <si>
    <t xml:space="preserve">Se ejecutó inicio al Contrato No. MC-SED- PS-057-2021,  cuyo objeto: “Prestación de servicios para el desarrollo de actividades de promoción, formación, prevención y protección de los derechos humanos de las mujeres, en las 35 I.E.O. Focalizadas en el distrito de Cartagena”.   Inversión $   63.224.700
Tal como se indicó en el proyecto de inversión, las instituciones programadas para esta vigencia eran 35, por lo cual,  se cumplió la meta programada. Se relaciona listado de Instituciones Educativas atendidas por el proyecto:
1        Juan Jose Nieto 
2        Ternera
3        Antonia Santos
4        Bayunca 
5        Santa Maria 
6        Bocachica
7        Puerto Rey
8        Luis Carlos Galan
9        Valores Unidos 
10        Liceo Bolivar 
11        El Salvador
12        Jose Maria Cordoba 
13        CorazÓN De Maria
14        Ana Maria Velez 
15        Hijos De Maria 
16        CaÑO Del Oro 
17        Normal Superior
18        Arroyo Grande
19        Islas Del Rosario
20        Pontezuela 
21        14 De Febrero
22        Santa Ana 
23        Punta Canoa
24        Ararca
25        San Juan De Damasco
26        La Libertad
27        San Felipe Nery 
28        Manzanillo Del Mar
29        Antonio NariÑO
30        Inem
31        Maria Cano
32        La Milagrosa
33        Mercedes Abrego
34        Tierra Bomba 
35        Fernando De La Vega
NOTA: Durante la presente vigencia se desarrolló toda la gestión pertinente para que el proceso de contratación de la entidad ejecutora se realizara de manera satisfactoria, sin embargo, al momento de llegar el proceso a la instancia del Comité de Contratación, no fue posible incluir la contratación de la actividad de la elaboración de las cartillas dentro del objeto contractual debido a que no fue aprobado por dicho comité.
</t>
  </si>
  <si>
    <t>Se formó un total de 409 docentes en esta vigencia mediante distintos proyectos, incluyendo la ejecución del proyecto de inversión y gestión con aliados:
-Se suscribió convenio con ICETEX (BECA OLGA VILLEGAS ROBLES) mediante el cual se entregaron becas a 66 Docentes de IEO para estudios posgraduales en especializaciones y maestrias. Los beneficiarios ya efectuaron su proceso de legalización con el ICETEX e iniciarán estudios postgraduales en 2022.
 - Se suscribió Adicional a la Adhesión No.1 y  Modificación  No.4  del  Contrato Interadministrativo Número 261 de 2019, para entrega de 79 Becas para estudios posgraduales para la vigencia 2022  Inversión:  $2,981.153,441
 -  60  directivos, docentes y administrativos, formados en diplomado en competencias socioemocionales de transformacion de cultura educativa (Fundación Puerto) 
- PROGRAMA MALETINES VIAJEROS:
Objetivo general: objetivo es fomentar la lectura llevando libros y actividades asociadas a la lectura, a colegios del sector oficial que por su condición socioeconómica o físicas no cuentan con una biblioteca.
BENEFICIARIOS:  35 Docentes 
Listado de IEO Beneficiarias:
- Alberto Elías Fernández Baena.
- Manuela Beltrán
- Nuevo Bosque (Sede Principal y José María Córdoba).
- Rafael Núñez (Sede Ciudad de Santa Marta y  Simón J. Vélez).
- San Juan de Damasco (Sede Nuestra Señora del Rosario y José Antonio Galán).
- Antonio Nariño (Sede Eduardo Santos Montejo).
- Gabriel García Márquez.
- Hijos de María.
- María Reina.
- San Felipe Neri.
- El Salvador (Sede el Pozón).
- Villa Estrella.
- Playas de Acapulco
- Juan José Nieto (Sede el Educador).
- Luís Carlos López.
- República de Argentina 
- Soledad Acosta de Samper.
- Arroyo de Piedra.
- Bayunca (Sede Ceibal).
- Boquilla (Sede Marlinda).
- Leticia (Sede Principal y  Recreo).
- Puerto Rey.
- Ana María Vélez de Trujillo.
- Antonia Santos  (Sede Juan Salvador Gaviotas y San Luís Gonzaga).
ALIADO: COOPERACIÓN INTERNACIONAL-PROYECTO EDUCOMUNICACIÓN (RADIO ESCOLAR Y PAZ TERRITORIAL) XARXA SOLIDARIA Y GRUPO COMUNICATE.
Objetivo: generar una cultural de convivencia y Paz Territorial fortaleciendo las capacidades y competencias en comunicación y uso de los recursos y lenguaje mediáticos como la RADIO ESCOLAR para fortalecer los liderazgos juveniles en la construcción de una cultura de Paz y Convivencia en los distintos territorios del país. 
Duración: 40 horas
Fecha: 24 de julio a 13 noviembre de 2021
Beneficiarios: 25 Docentes 
Instituciones Focalizadas:
- Escuela Normal Superior
- Ambientalista de Cartagena
- Bertha Gedeón de Baladí
- Soledad Acosta de Samper
- Luís Felipe Cabrera de Barú
- Pies Descalzos
PROYECTO VIVE TU BIBLIOTECA ESCOLAR
Objetivo: fortalecer las bibliotecas escolares, los programas de formación de docentes en lectura y escritura y  a mediadores de lectura (Bibliotecarios Escolares).
Beneficiados:  224 DOCENTES</t>
  </si>
  <si>
    <t>Se formó un total de 316 docentes en ambientes de aprendizaje mediado por TIC, a continuación se relacionan los detalles:
159 Docentes  de las IEO  formados en apropiación de ambientes de aprendizaje mediados por tecnología(Alianza con USAID), 
26 docentes diplomado de Innovacion y Pedagogía (IE Salim Bechara) (Fundacion Puerto),  
44 docentes recibieron formacion con TRASO IE Clemente Manuel Zabala
PROYECTO RADIO ESCOLAR: FORMACIÓN A  DOCENTES EN RADIO ESCOLAR:
Total de Docentes formados: 32 docentes
Instituciones focalizadas:
- Jorge Artel
- Ambientalista de Cartagena
- Bertha Gedeón de Baladí
- Soledad Acosta de Samper
- Arroyo de Piedra
- Fundación Pies descalzo
- Liceo de Bolívar
- Fredonia
- La Libertad
- Manuela Vergara de Curi
- Promoción Social
- Nuestra Señora del Buen Aire
- Pies Descalzos
TRASO:  37 docentes formados a través de VIBRASTEAM, apuesta por fomentar la ciencia, la tecnología y la innovación, con el fin de fortalecer la capacidad de generar ideas y transformarlas en soluciones de impacto en su entorno,formados en STEAM Innovación que Transforma
Fundación Telefonica: 18 docentes</t>
  </si>
  <si>
    <t xml:space="preserve">Se desarrolló Foro Educativo Distrital "EDUCAR DESDE LA RESILIENCIA"  los días 03 y 04 de Diciembre de 2021 en el auditorio del CIS COMFAMILIAR. Se contó con la participación de ponentes locales y nacionales. </t>
  </si>
  <si>
    <t xml:space="preserve">  </t>
  </si>
  <si>
    <t>1. Realizar Convenio Interadministrativo con Instituciones  especializadas que permitan dar continuidad al  al proceso de Fortalecimiento institucional.
2.  Aprobacion de recursos para desarrollo de actividades desde principio de año es fundamental para poder contribuir al desarrollo de cada una de las actividades.</t>
  </si>
  <si>
    <t xml:space="preserve"> </t>
  </si>
  <si>
    <t>Enith Guzman
Marcela Meza
Maria Cecilia Aroca</t>
  </si>
  <si>
    <t>Olga Maldonado
Ana Arnedo
Yoneida Puello
Eilin Medina
Lesly Olivera</t>
  </si>
  <si>
    <t>Alex Cabarcas de Castro
Darlys Arias Villamizar
Livis Barrios
Karen Serrano</t>
  </si>
  <si>
    <t>LIDER DE CALIDAD: MARIO RAFAEL LOMBANA MORENO</t>
  </si>
  <si>
    <t>25 Instituciones Educativas Oficiales con órganos de Gobierno y Convivencia Escolar Fortalecidos.</t>
  </si>
  <si>
    <t>15  Instituciones Educativas Oficiales con revisión, ajuste y fortalecimiento de Proyectos Pedagógicos Transversales.</t>
  </si>
  <si>
    <t xml:space="preserve">5  Instituciones Educativas Oficiales beneficiadas con estrategia TIC para la formación bilingüe  </t>
  </si>
  <si>
    <t>Aumentar a 3 instituciones eduactivas oficiales que mejoran su indice total en clasificación saber 11</t>
  </si>
  <si>
    <t>6 Instituciones Educativas Oficiales con cátedra de estudios afrocolombianos Implementada</t>
  </si>
  <si>
    <t>7  Instituciones Etnoeducativas oficiales con Proyectos Etnoeducativos Comunitarios PEC- revisados, ajustados e implementados</t>
  </si>
  <si>
    <t>Eilyn Medina
Rubiela Valderrama</t>
  </si>
  <si>
    <t>En el marco de la estrategia evaluar para avanzar se desarrolla en varias etapas  el curso de evaluación de aprendizajes desde el enfoque por competencias para 4 IEO, se avanza en 1   institución educativa Nuestra Señora del  Carmen con la formación de 53 maestros.</t>
  </si>
  <si>
    <t>Cumplido el diseño se da continuidad con el  proceso de monitoreo de la implementación del sistema.</t>
  </si>
  <si>
    <t>1. 9369   estudiantes de las 106  IEO , beneficiados con pago de Pruebas Saber 2022 
2. Atendidos 631  Estudiantes de grado 10 y 11,  formados en fortalecimiento de competencias socioemocionales y 426 graduados del proceso de formación en 6 IEO.( Antonio Nariño, Republica del Libano, Jose Manuel rodriguez Torices , Omaira Sanches Garzon, San Juan Damasco y Soledad Roman de Nuñez )
3. 100 % de los estudiantes del Distrito de Cartagena inscritos en Evaluar para avanzar  146,906 estudiantes
4. 81% de docentes inscritos 3925 personas.</t>
  </si>
  <si>
    <t>Através de la estrategia GESTIONAR-TE,  se da continuidad  a los encuentros  con 34 IEO (LAS GAVIOTAS, REPUBLICA DEL LIBANO, VILLA ESTRELLA, CLEMENTE MANUEL ZABALA, MADRE GABRIELA DE SAN MARTIN, PEDRO HEREDIA,VALORES UNIDOS, POLITECNICO DEL POZON, NUESTRA SRA DEL CARMEN, SABERES CREATIVOS SAS, CAMILO TORRES DEL POZON, AMBIENTALISTA, MARIA CANO, COLEGIO MILITAR ALMIRANTE COLON, MANUELA VERGARA DE CURI, BERTHA GEDEON DE BALADI, EL SALVADOR, LUIS CARLOS LOPEZ, SCALABRINI, FE Y ALEGRIA EL PROGRESO, JHON F KENNEDY, MANZANILLO DEL MAR, IE NUEVA ESPERANZA ARROYO GRANDE, TECNICA DE PASACABALLOS, COLEGIO NAVAL DE CRESPO, HERMANO ANTONIO RAMOS DE LA SALLE, LA MILAGROSA, ANA MARÍA VELEZ TRUJILLO, ANTONIA SANTOS, CORAZÓN DE MARÍA, SAN JUAN DE DAMASCO, RAFAEL NUÑEZ, CASD MANUELA BELTRAN, OLGA GONZALEZ ARRAUTT), que  reciben acompañamiento para el seguimiento de sus propuestas de mejoramiento.  Se realizan dos sesiones presenciales el 3 de mayo abordando la temàtica: “Flexibilidad curricular y Evaluar para avanzar Cartagena”. 
* 3 IEO beneficiadas con asistencia técnica con jornada Unica 1. IE LETICIA
2. IE ARROYO GRANDE NUEVA ESPERANZA
3. IE CORAZÓN DE MARÍA 
_Además, Se realiza asistencia técnica con participación del MEN a instituciones educativas privadas abordando la temática: “Mejoramiento de la gestión escolar”.  participando un total de 121 establecimientos educativos. 
1. COLEGIO ADVENTISTA
2. INSTITUTO EDUCATIVO MUNDO FELIZ
3. INSTITUTO REAL DEL CARIBE
4. INST. INTEGRAL NUEVA COLOMBIA (INST. INF.MI SONRISA)
5. COLEGIO JUAN PABLO II
6. CORP. COL. AMOR A BOLIVAR
7. JARDIN INF. ENCANTO DE NIÑOS
8. INSTITUTO EDUCATIVO EL SEMBRADOR
9. COLEGIO BAUTISTA DIOS ES AMOR
10. COLEGIO NTRA. SEÑORA DE LA CANDELARIA
11. CENTRO EDUCATIVO SHALOM
12. CENTRO EDUCATIVO PESCADOR DE LETRAS
13. COLEGIO MILITAR ALMIRANTE COLON
14. GIMNASIO FRANCESCO TONUCCI
15. INSTITUTO ANGLO AMERICANO DE C/GENA.
16. FUNDACIÓN EDUCATIVA CANAÁN
17. CORPORACIÓN EDUCATIVA JULIO ENRIQUE
18. COLEGIO DE LA SALLE
19. INSTITUTO MIXTO FREINET
20. CORPORACIÓN INSTITUCIÓN EDUCATIVA CIENAGA DE LA VIRGEN
21. FUNDACIÓN CENTRO EDUCATIVO LAS PALMERAS
22. CEDECSPRO
23. COLEGIO  BIFFI
24. CORPORACIÓN DE EDUCACIÓN ESPECIAL MENTE ACTIVA
25. AVANTE GLOBAL  SCHOOL
26. COLEGIO FUNDACION REI
27. NSTITUTO ECOLOGICO BARBACOAS
28. INSTITUCIÓN EDUCATIVA NUEVA AMERICA
29. INSTITUTO EDUCATIVO 1 DE MAYO
30. CORP. EDUCATIVA GIMNASIO ALTAIR DE C/GENA.
31. COLEGIO DEL CARIBE
32. CORPORACIÓN EDUCATIVA MODELO
33. CORPORACIÓN EDUCATIVA MUNDO DEL SABER
34. CENTRO DE ENSEÑANZA HIJOS DE BOLIVAR
35. INSTITUTO  EL RODEO
36. INSTITUTO EDUCATIVO NUEVO HOGAR
37. INSTITUTUCIÓN EDUCATIVA FUTUROS VALORES
38. FUNDACIÓN EL CREADOR
39. COLEGIO MODELO DE LA COSTA
40. INSTITUTO EL EDEN
41. FUNDACIÓN EL ROSARIO
42. COL.EGIO ALBORADA INFANTIL DE CHILE
43. CENTRO EDUCATIVO y COMUNITARIO NELSON MANDELA
44. INSTITUTO PIAGET
45. COLEGIO LATINOAMERICANO
46. BERAKAH ACADEMY SCHOOL
47. CORP. EDUC. JORGE ELIECER GAITAN DE C/GENA
48. CENTRO EDUCATIVO AMOR A COLOMBIA
49. ASPAEN PEPE GRILLO
50. INSTITUTO JEROME S. BRUNER
51. COLEGIO SANTISIMA TRINIDAD
52. COLEGIO INFANTIL INCIOS DEL ARCO IRIS
53. INSTITUTO EDUCATIVO MUNDO FELIZ
54. COLEGIO  LOS  ÁNGELES
55. INSTITUTO JOHN DEWEY
56. COLEGIO INTERNACIONAL CARTAGENA   (COL INTER SCHOOL CABAÑI)
57. CORPORACION EDUCATIVA NAZARET
58. COLEGIO GENERACIÓN XXI
59. CORPORACIÓN JOSEPH WISON SWAN
60. COLEGIO JOSE MARIA GARCIA TOLEDO
61. INSTITUTO INFANTIL LOS CISNES
62. INSTITUTO EL MANANTIAL
63. COL. GIMNASIO LUJAN
64. GIMNASIO NUEVA GRANADA
65. CENTRO EDUCATIVO SANTA CLARA
66. INSTITUTO GUADALUPE
67. INSTITUTO REGLÓN 11 PAGINA 8
68. INSTITUTO SAN ISIDRO LABRADOR
69. COLEGIO TRICIOS
70. COLEGIO TRINITARIO
71. INST. EDUC. EL PARAISO
72. COLEGIO GIMNASIO INTEGRAL CYGNI DE CARTAGENA
73. COLEGIO CRISTIANO LUZ Y VERDAD
74. COL. DE  LAS  AMERICAS
75. COLEGIO FERNANDO DE ARAGON DE CARTAGENA
76. JARD. INF. MIS ESTIMULACIONES
77. CORPORACIÓN EDUCATIVA LA SAGRADA FAMILIA
78. INSTITUTO EDUCATIVO NUEVA ESPERANZA
79. FUNDACION INSTITUTO MIXTO EL NAZARENO
80. JARD. INF. PRINCIPE DE PAZ
81. IE HERMANA ALICIA ÁLVAREZ
82. JARD. INF. MUNDO DE COLORES
83. INST. METROPOLITANO DE C/GENA.
84. INSTITTUTO EDUC. COMUNITARIO AMOR A MI PATRIA
85. COL. COMUNITARIO CAMINO DE LUZ Y ESPERANZA
86. INST. PEDRO ROMERO
87. INST. EDUC. DEL SOCORRO
88. COL. MIXTO LA POPA
89. CENTRO EDUCATIVO MANOS QUE CONSTRUYEN
90. GIMNASIO MODERNO DE CARTAGENA
91. INSTITUTO EDUCATIVO MANOS QUE LEVANTAN
92. COL PILAR DEL SABER (ANTES JARD. INF. PIOLIN)
93. GIMN. LUJAN
94. CORP. INF. BLANCA NIEVES
95. COL JARD INF MI PEQUEÑO ARTISTA
96. GIMNASIO LOS ANGELES
97. GIMNASIO AMERICANO HOWARD GARDNER
98. INST. DE EDUCACION BONSAY
99. INSTITUCIÓN EDUCATIVA DE PROMOCIÓN SOCIAL
100. INST. CHIQUITINES
101. INST. DE EDUCACION INTEGRAL I.D.I
102. INSTITUCION EDUC COMUNITARIA LIRIO DE LOS VALLES
103. INST. EDUCATIVO LOS CREADORES
104. CORP. CENTRO EDUC RABY (ANTES ESC. COMUNITARIA NAZARENO)
105. INST. PILATUNAS
106. CENTRO EDUCATIVO ANDALUCIA CARTAGENA
107. GIMNASIO CHAMBERÍ
108. COLEGIO JORGE WASHINGTON
109. FUNDACION ALUNA
110. CORPORACIÓN EDUCATIVA CONSTRUYENDO SUEÑOS
111. INSTITUTO EDUCATIVO HERMANOS EN CRISTO ANTES ISAVIDA
112. COL. OCTAVIANA DEL C. VIVES C
113. CENTRO EDUCATIVO MI DESPERTAR
114. COLEGIO TERRANOVA
115. INSTITUTO EDUCATIVO NISSI
116. CORPORACIÓN TÉCNICA INSTITUTO ROCHY
117. INSTITUTO SAN JUAN DE DIOS
118. COLEGIO SANTA LUCIA
119. COLEGIO DE LA ESPERANZA
120. JARDÍN INFANTIL PANIKER
121. CENTRO EDUCATIVO INTEGRAL APRENDER CON ALEGRIA)</t>
  </si>
  <si>
    <t>Se avanzo en la solicitud del proceso de contratación del proyecto de inversión Fortalecimiento de la Gestión Escolar para el mejoramiento de la Calidad Educativa en las IEO del Distrito de Cartagena, solicitud de CDP del proyecto
Se realiza asistencia técnica individual por Institución Educativa a 4 IEO, listadas a continuación: 
1. IE San Felipe Neri
2. IE Clemente Manuel Zabala
3. IE Nuestra Señora Del Carmen
4. IE Islas Del Rosario
5. IE La Milagrosa</t>
  </si>
  <si>
    <t>1,  Se reciben HGE de 21 IEO ( I.E LUIS CARLOS LOPEZ, I.E SOLEDAD ACOSTA DE SAMPER, I.E JUAN JOSE NIETO, I.E CASD MANUELA BELTRAN, I.E RAFAEL NUÑEZ, I.E CAMILO TORRES DEL POZON, I.E DE FREDONIA, I.E NUESTRA SRA DEL PERPETUO SOCORRO, I.E ANTONIO NARIÑO, I.E  CLEMENTE MANUEL ZABALA, I.E ARROYO DE PIEDRA, I.E PUERTO REY, I.E ISLA FUERTE, I.E ISLAS DEL ROSARIO, I.E DE PONTEZUELA, I.E DE LETICIA, I.E JOSE MARIA CORDOBA DE PASACABALLOS, I.E NUEVA ESPERANZA ARROYO GRANDE, I.E TECNICA DE PASACABALLOS, I.E DE LA BOQUILLA, PIA SOCIEDAD SALESIANA ESCUELAS PROFESIONALES SALESIANAS), a las cuales se les hace respectivo seguimiento a su implementación.
2. Se realiza asistencia técnica a 6 IEO (  I.E. SOLEDAD ACOSTA DE SAMPER, IE. EL SALVADOR, CASD MANUELA BELTRÁN, I.E. ANTONIA SANTOS, IE LA MILAGROSA, NUESTRA SEÑORA DEL CARMEN) sobre Herramientas de Gestión Escolar.</t>
  </si>
  <si>
    <t>RURAL</t>
  </si>
  <si>
    <t>FORMACIÓN DE MEDIADORES DE LECTURA
La Secretaría de Educación Distrital en alianza con el Centro de Formación de la Cooperación Española (CFCE) la cual desarrolla el Proyecto de Formación de Mediadores de Lectura; el cual ofrece Talleres de “Estrategias y herramientas para la animación y promoción de la lectura”; el cual se divide en tres sesiones formativas y trabajo de campo así:
• La lectura en voz alta (4 horas)
• Herramientas empleadas para la animación de la lectura (4 horas)
• Narración oral y club de lectura (4 horas)
• Trabajo de campo en las instituciones educativas (80 horas), en el marco del  “Servicio Social Estudiantíl Obligatorio”, desde la Biblioteca Escolar.
Formación a Estudiantes,  Docentes y Bibliotecarios Escolares  ( 20 IEO FOCALIZADAS EN MEDIADORES DE LECTURA)
*ASISTENCIA TÉCNICA A BIBLIOTECARIOS ESCOLARES Y DOCENTES DE APOYO A LA BIBLIOTECA ESCOLAR
EN 55 IEO.
PROGRAMA PRENSA ESCUELA EL UNIVERSAL EN 18 IEO</t>
  </si>
  <si>
    <t>1.       Actividades de acompañamiento IE Pedro Romero, e asistencia de técnica para la implementación de la cátedra de estudios afrocolombianos, ejercicio de construcción colectiva transversal, articulando las dimensiones de la etnoeducativas del contexto urbano, en  términos de un enfoque de proyecto étnico curricular afrocolombiano (PEAC).
2.       Actividades de acompañamiento IE Mercedes Abrego Asistencia técnica para la construcción del Proyecto etnoeducativo comunitario curricular afrocolombiano en contexto urbano
3.       Actividades de acompañamiento presencial IE Antonia Santos en su adopción en términos del Proyecto etnoeducativo inclusivo, curricular comunitario afrocolombiano en contexto urbano, proximo a adoptarse.
4.       Actividades de acompañamiento presencial IE Omaira Sánchez, en su adopción  documento rectoral del proyecto etnoeducativo  curricular comunitario afrocolombiano en contexto urbano.
5. Actividades de acompañamiento presencial IE Omaira Sánchez, en su adopción documento rectoral del proyecto etnoeducativo curricular comunitario afrocolombiano en contexto urbano.</t>
  </si>
  <si>
    <t>1. Actividades Co-creación Museo Afro para Cartagena, iniciativa liderada por el Ministerio de Cultura, el Museo Nacional y el Santuario Museo San Pedro Claver, que nace como respuesta al llamado histórico de las comunidades afrocolombianas del país. Apoyo SED, con participación de docentes y estudiantes de las Instituciones Educativas I.E. Arroyo Grande, sede Punta Arenas, I.E. Pedro Romero e I.E. Antonia Santos Etnoeducativa e Inclusivas con estudiantes sordos ( 28 de abril al 5 de mayo de 2022).
2. Actividad en la virtualidad “Erradicar el Racismo en la Escuela”, en movilidad etnopedagógica de la cátedra de estudios frocolombianos...Acciones demostrativas contra el Racismo. EDUCAPAZ. 
3. Actividad en la virtualidad, conversatorio, dimensión internacional, cultural y espiritual de la cátedra de estudios
afrocolombianos - Alianza con Universidad del Cauca, el Instituto Manuel Zapata Olivella y la Universidad Omar
Bongo de Ghana-Africa, con participación de docentes IE Mercedes Abrego, IE Pedro Romero.</t>
  </si>
  <si>
    <t>1.Actividad en la virtualidad dimensión etnoeducativa de la cátedra de estudios afrocolombianos. Actividad RedTEC “A tejer el saber escuela comunidad”: Ruta Cartagena, con visitas experiencias etnopedagógicas en territorios de comunidades afros.
2. Actividad dimensión cultural del patrimonio inmaterial para la cátedra de estudios afrocolombianos sobre Educación Patrimonial. Convocatoria Observatorio del Patrimonio Cultural Universidad de Cartagena.</t>
  </si>
  <si>
    <t xml:space="preserve">1.  Actividad Mes de la Herencia Africana y semana de la fraternidad afrocolombiana en Institución Educativa Mercedes Abrego e Institución Educativa Pedro Romero.
2. Actividad conmemoración Día de Idioma, de la diversidad Lingüística en Institución Educativa Pedro Romero </t>
  </si>
  <si>
    <t>Se realizó actividad (Ley 1381 de 2010), Día Nacional de las Lenguas Nativas con actividades de etnolingüística palenquera en IE Pedro Romero e IE Antonia Santos.</t>
  </si>
  <si>
    <t>Para realizar los acompañamientos a los consejos estudiantiles  en las IEO,  se establecio  alianza con Umayor para que a través de prácticantes se atendieran a los estudiantes, con procesos formativos en liderazgo, trabajo en equipo, entre otros. 
En el ejercicio de las asistencias tecnicas se han construido 06 planes de trabajo de gobierno escoalar y 03 de Convivencia Escolar</t>
  </si>
  <si>
    <t xml:space="preserve">20 IEO Asistidas técnicamente para el fortalecimiento de gobiernos escolares de las  instituciones educativas del distrito de cartagena </t>
  </si>
  <si>
    <t>Se han realizado asistencias técnicas para el fortalecimiento de los Comités de convivencia escolar de 34 instituciones educativas de las Unaldes Rural, virgen, Industrial y Santa Rita</t>
  </si>
  <si>
    <t>1. Se han continuado las  reuniones de trabajo  para estructurar programa experiencias significativas, que se realizara en el mes de Septiembre y en el cual participarán las IEO del Distrito</t>
  </si>
  <si>
    <t xml:space="preserve">1. Foro Educativo Distrital Se ha avanzado en la logística y aún falta por realizarse la parte contractual. 
2. Reuniones semanales para organizar la logística y montaje del foro educativo 2022
</t>
  </si>
  <si>
    <t>Se han proyectado resoluciones de acompañamiento a procesos de participacion de esudiantes en los juegos distritales superate y en la sisgnación de recursos como apoyo a bandas de paz e instrumentacion.
Se han establecido alianzas para fortalecer los proyectos pedagogicos ambientales: Club Rotario, Fudación Grupo Social, Fundación Polen. 
Se estan estableciendo estrategias de socializacion de convocatorias que permitan fortalecer las inicativas de proyecto pedagogicos transversales.</t>
  </si>
  <si>
    <t>A la fecha, se han realizado las siguientes acciones en el marco del proyecto: 1. Estudio de mercado para abrir la nueva convocatoria para la contratación del operador de la presente vigencia. 2. Selección de las 35 nuevas I.E que se beneficiarón del proyecto en este período. 3. Apertura de la licitación pública paara el nuevo operador.</t>
  </si>
  <si>
    <t>Esta actividad está inmersa en los Talleres de formación , como material pedagogico para el desarrollo de los mismos.</t>
  </si>
  <si>
    <t>Esta actividad en el marco del proyecto, se desarrollará una vez se contrate al operador.</t>
  </si>
  <si>
    <t xml:space="preserve">1.  Se hizo ajuste al diseño de la propuesta teniendo en cuenta los nuevos lineamientos del programa nacional de Bilingüismo.
2. Se ajustaron las especificaciones técnicas para enviar a contratación en materia de multilingüismo y se ampli1. la propuesta a otros idiomas.
3. Se ha convocado a diferentes IEO y se ha hecho seguimiento a las diferentes convocatorias dónde hemos estado focalizados como ETC por el programa nacional de Bilingüismo para el fortalecimiento de la enseñanza y el aprendizaje de idiomas en las IEO del distrito de Cartagena
4. Se comparten las diferentes convocatorias a docentes y directivos docentes con transferencia a estudiantes, de igual forma, se reactiva la aplicación be the one (1) challenge dónde interactúan docentes y estudiantes a través de retos y juegos, utilizando la gamificación.
5. Hemos tenido acercamientos con los 12 Colegios Amigos del Turismo para dar continuidad al proceso de contratación para el fortalecimiento del multilingüismo a través de una plataforma tic.
6. Se vienen adelantando posibles convenios con las siguientes instituciones: Universidad de San Buenaventura, Universidad de Cartagena, Alianza Colombo Francesa y Casa Colombo Alemana. Hemos participado de reuniones y mesas de trabajo, también en la construcción de las diferentes justificaciones para dar viabilidad a las propuestas y estrategias
7. Hacer seguimiento y servir de enlace entre la administración de Calidad Educativa y las instituciones anteriormente mencionadas en temas de Multilingüismo.
8. Hacer seguimiento al proyecto Franco de Alianza Francesa y el programa Nacional de Bilingüismo.
9.  Acompañamiento al programa nacional de Bilingüismo frente a las estrategias que se desarrollan en la ETC Cartagena.
10. Acomapañamiento sobre temas de multilingüismo y temas de turismo en los Colegios Amigos del Turismo.
11. Enviar correos a docentes y directivos docentes convocándolos a participar de las diferentes estrategias y resolver sus dudas. 
12. Se han adelantado gestiones  con la oficina de Cooperación Internacional de la Alcaldía, con la casa colombo alemana y con representante de la embajada y la alianza francesa para fortalecer la enseñanza del francés en las escuelas de Cartagena.
</t>
  </si>
  <si>
    <t xml:space="preserve">. Se Realizó la convocatoria para acceder a las becas de formación avanzada Olga Del Carmen Villegas Robles SED-ICETEX y se seleccionaron 42 maestros 27 para maestrías y 15 para doctorados. </t>
  </si>
  <si>
    <t>En 18 IEO se han desarrollado asistencias tecnicas relcionada con los PPT obligatorio por norma, con encuentros individuales y grupales con los equipos que lideran los procesos: .</t>
  </si>
  <si>
    <t>3 IEO cuentan con Aulas  Steam (ciencia, tecnología, ingeniería y matemáticas). Y en 2 IEO recibieron un Kit Market. (Olga Gonzalez , Ana Maria velez de trujillo y Luis Carlos Galan Sarmiento)
Adecuación  Aula STEAM, en la Institución Educativa SALIM BECHARA-Alianza Fundación Puerto Cartagena</t>
  </si>
  <si>
    <t xml:space="preserve">1.- Reunión de Directivos Docentes con la Tutora PTA Asignada a la I.E. para la presentación de la Ruta de Acompañamiento Académico y Pedagógico en cada Ciclo.
2.- Taller de Matemáticas.
3.- Taller de Lenguaje.
4.-Taller de Educación Inicial.
5.- Sesiones de Trabajo Situado STS de Matemáticas.
6.- Sesiones de Trabajo Situado STS de Lenguaje.
7.-Comunidades de Aprendizajes CDA de Evaluación.
8.- Comunidades de Aprendizajes CDA de Gestión Escolar.
9.- Comunidades de Aprendizajes CDA de Acompañamiento de Aula.
10.- Reunión Final de Ciclo: Balance del Ciclo.
11. Seguimiento en la Inscripción de Docentes y Estudiantes en la Estrategia “Evaluar para Avanzar”, del Ciclo Básica Primaria, Básica Secundaria y Media. El 100% de los Docentes y  Estudiantes de los Grados 3°,4° 5°, 6°, 7°, 8°, 9°, 10° y 11° se inscribieron y aplicaron.
12.-Aplicación Prueba en Papel: Trabajo en Cuadernillos, de la Estrategia “Evaluar para Avanzar”, en las áreas de Matemáticas, Lenguaje y Ciencias, Competencias Ciudadanas. El Cuestionario Auxiliar por decisión de las Directivas del plantel No se aplicó.
13.-Acompañamiento en la Implementación y Uso Pedagógico de los Resultados de la Estrategia “Evaluar para Avanzar”.
14.- Caracterización de los estudiantes: Diseño de Malla Curricular para los Grados 1° y 2°, por detectar  y evidenciar falencias y debilidades en Comprensión y producción de textos en los estudiantes de Grado 3°.15.-Fortalecimiento en la organización de la Planeación de Clases. Referentes Curriculares.
</t>
  </si>
  <si>
    <t xml:space="preserve">En alianza con el Centro de Formación de la Cooperación Española (CFCE) la cual desarrolla el Proyecto de Formación de Mediadores de Lectura; el cual ofrece Talleres de “Estrategias y herramientas para la animación y promoción de la lectura con 16 Instituciones Educativas:
80 Estudiantes, 15 Maestros 5 Bibliotecarios Escolares,
54 docentes formados en computadores para educar.
5 Docentes formados de la IEO Antonia Santos  sede Juan salvador gaviotas </t>
  </si>
  <si>
    <t>Ana Arnedo
Yoneida Puello
Julia Acosta
Monica Ramos
Brianda Campos</t>
  </si>
  <si>
    <r>
      <rPr>
        <b/>
        <sz val="11"/>
        <color rgb="FFFF0000"/>
        <rFont val="Calibri"/>
        <family val="2"/>
      </rPr>
      <t>Heidi Del Castillo
Alex Cabarcas</t>
    </r>
    <r>
      <rPr>
        <sz val="11"/>
        <color rgb="FF003366"/>
        <rFont val="Calibri"/>
        <family val="2"/>
      </rPr>
      <t xml:space="preserve">
Farid Hurtado
Livis Barrios
Marlene Ruiz
Maria Cecilia Aroca
Mariana Tezon
Darlys Arias Villamizar
Alvaro Blanquiceth
Gisela Carmona
Monica Ramos Espitia
Jose Javier Baena
Yomaira Grandett 
Brianda Campos
</t>
    </r>
  </si>
  <si>
    <t>Eilyn Medina
Alvaro Blanquiceth
Armando Sinning 
Bianca Amor</t>
  </si>
  <si>
    <t xml:space="preserve">Este  proceso de acompañamiento a las instituciones es una acción continua y permanente que involucra a todos lo estamentos del gobierno escolar, el avance es significativo por cuanto la IEO facilitaron los espacios para trabajar, sin embargo los Consejo directivos que es el organo rector del gobierno escolar, es un poco más sensible para trabajar. </t>
  </si>
  <si>
    <t>Que las IEO reconozcan la importancia del proceso y garanticen  los espacios de trabajo con los estamentos, en especial aquellas que requieren mayor acompañamiento.</t>
  </si>
  <si>
    <t>Se convierte en un desafio el logro de que los estamentos del gobierno escolar tengan sus planes de trabajo y se generen acciones desde la totalidad de sus funciones.
Por lo tanto las asistencia téscnicas realizadas brindan muchos elemento para realizar está planeación, sin embargo la IE se mira desde una planeación general y no desde acciones especificas que apalanquen procesos en las IE</t>
  </si>
  <si>
    <t>En el acompañamiento a los comités de convivenica escolar, se ha fortalecido el proceso de apropiación de la Ruta Integral de Convivencia Escolar,  orientando a las instituciones a realizar sus planes trabajo teniendo en cuenta los componentes de la ruta e iniciar el proceso de ajustes de manuales de convivencia teniendo en cuenta los protocolos de abordaje pedagogico de las situaciones  de convivencia escolar.</t>
  </si>
  <si>
    <t>Continuar con el proceso de asistencia técnica logrando movilizar las prácticas de los estamento de los gobienros escolares mejorando su proceso de planeación, seguimiento y evaluación.</t>
  </si>
  <si>
    <t>Continuar con el proceso de asistencia técnica logrando movilizar las prácticas de los Comités de convivencia  escolares mejorando su proceso de planeación, seguimiento y evaluación en la apropiación de la Ruta integral de Convivencia Escolar</t>
  </si>
  <si>
    <t>Para el desarrollo de las ctividades concernientes al proyecto de promoción, formación, prevención y protección de los derechos humanos de las mujeres, para vivir una vida libre de violencias dirigido a niñas, niños y jóvenes, se  programa la contrataciópn d eun operador que acomapañrá a las instituciones educativas, por lo tanto se debe iniciar con el proceso de estructuración de estudios técnicos y proceso de contrtación.</t>
  </si>
  <si>
    <t>La contratación delk operador debe ajustarse al iniciar con el calendario academico a fin de que no se realice en el segundo semestre, por cuanto la dinamica en las segundo semestre son más complejas y se disponen de menos espacios n las agendas de los participantes para el desarrollo  de las actividades.</t>
  </si>
  <si>
    <t xml:space="preserve">En proceso de contratación con el CENTRO DE CIENCIA Y TECNOLOGÍA-PROANTIOQUIA </t>
  </si>
  <si>
    <t>Mejorar la eficiencia en la tramitología del proceso de contratación</t>
  </si>
  <si>
    <t>Asignación de los recursos a tiempo y celeridad en los procesos de contratación.</t>
  </si>
  <si>
    <t xml:space="preserve">Continua segunda etapa de evaluar para avanzar y asistencia tecnica por parte de los tutores de l Programa Todos a aprender </t>
  </si>
  <si>
    <t>1.  Se hizo ajuste al diseño de la propuesta teniendo en cuenta los nuevos lineamientos del programa nacional de Bilingüismo.
2. Se ajustaron las especificaciones técnicas para enviar a contratación en materia de multilingüismo y se ampli1. la propuesta a otros idiomas, no obstante devolvieron la documentación de juridica, seguimos en el proceso. 
3. Se ha convocado a diferentes IEO y se ha hecho seguimiento a las diferentes convocatorias dónde hemos estado focalizados como ETC por el programa nacional de Bilingüismo para el fortalecimiento de la enseñanza y el aprendizaje de idiomas en las IEO del distrito de Cartagena
4. Se comparten las diferentes convocatorias a docentes y directivos docentes con transferencia a estudiantes, de igual forma, se reactiva la aplicación be the one (1) challenge dónde interactúan docentes y estudiantes a través de retos y juegos, utilizando la gamificación.
5. Hemos tenido acercamientos con los 12 Colegios Amigos del Turismo para dar continuidad al proceso de contratación para el fortalecimiento del multilingüismo a través de una plataforma tic.
6. Se vienen adelantando posibles convenios con las siguientes instituciones: Universidad de San Buenaventura, Universidad de Cartagena, Alianza Colombo Francesa y Casa Colombo Alemana. Hemos participado de reuniones y mesas de trabajo, también en la construcción de las diferentes justificaciones para dar viabilidad a las propuestas y estrategias
7. Hacer seguimiento y servir de enlace entre la administración de Calidad Educativa y las instituciones anteriormente mencionadas en temas de Multilingüismo.
8. Hacer seguimiento al proyecto Franco de Alianza Francesa y el programa Nacional de Bilingüismo.
9.  Acompañamiento al programa nacional de Bilingüismo frente a las estrategias que se desarrollan en la ETC Cartagena.
10. Acomapañamiento sobre temas de multilingüismo y temas de turismo en los Colegios Amigos del Turismo.
11. Enviar correos a docentes y directivos docentes convocándolos a participar de las diferentes estrategias y resolver sus dudas. 
12. Se han adelantado gestiones  con la oficina de Cooperación Internacional de la Alcaldía, con la casa colombo alemana y con representante de la embajada y la alianza francesa para fortalecer la enseñanza del francés en las escuelas de Cartagena.</t>
  </si>
  <si>
    <t>Mejorar la articulación de las tematicas trabajadas por el equipo de calidad y los tutores del programa todos a aprender.</t>
  </si>
  <si>
    <t>Diversificar la oferta  de proceso de formación  en el nivel de educación continuada para satisfacer la demanda en esta área de muchos docentes del distrito.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</si>
</sst>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6" formatCode="&quot;$&quot;\ #,##0;[Red]\-&quot;$&quot;\ #,##0"/>
    <numFmt numFmtId="42" formatCode="_-&quot;$&quot;\ * #,##0_-;\-&quot;$&quot;\ * #,##0_-;_-&quot;$&quot;\ * &quot;-&quot;_-;_-@_-"/>
    <numFmt numFmtId="164" formatCode="0.0%"/>
    <numFmt numFmtId="165" formatCode="d/m/yyyy"/>
  </numFmts>
  <fonts count="69" x14ac:knownFonts="1">
    <font>
      <sz val="11"/>
      <color theme="1"/>
      <name val="Calibri"/>
    </font>
    <font>
      <b/>
      <sz val="12"/>
      <color theme="1"/>
      <name val="Arial"/>
      <family val="2"/>
    </font>
    <font>
      <sz val="12"/>
      <color theme="1"/>
      <name val="Calibri"/>
      <family val="2"/>
    </font>
    <font>
      <sz val="11"/>
      <name val="Calibri"/>
      <family val="2"/>
    </font>
    <font>
      <sz val="11"/>
      <color theme="0"/>
      <name val="Calibri"/>
      <family val="2"/>
    </font>
    <font>
      <b/>
      <sz val="16"/>
      <color theme="1"/>
      <name val="Calibri"/>
      <family val="2"/>
    </font>
    <font>
      <b/>
      <sz val="12"/>
      <color theme="1"/>
      <name val="Calibri"/>
      <family val="2"/>
    </font>
    <font>
      <b/>
      <sz val="12"/>
      <color rgb="FFFABF8F"/>
      <name val="Arial"/>
      <family val="2"/>
    </font>
    <font>
      <b/>
      <sz val="10"/>
      <color theme="1"/>
      <name val="Arial"/>
      <family val="2"/>
    </font>
    <font>
      <b/>
      <sz val="11"/>
      <color theme="1"/>
      <name val="Calibri"/>
      <family val="2"/>
    </font>
    <font>
      <b/>
      <sz val="11"/>
      <color rgb="FF003366"/>
      <name val="Arial"/>
      <family val="2"/>
    </font>
    <font>
      <sz val="11"/>
      <color rgb="FF1F497D"/>
      <name val="Calibri"/>
      <family val="2"/>
    </font>
    <font>
      <sz val="11"/>
      <color rgb="FF003366"/>
      <name val="Calibri"/>
      <family val="2"/>
    </font>
    <font>
      <sz val="10"/>
      <color theme="1"/>
      <name val="Arial"/>
      <family val="2"/>
    </font>
    <font>
      <sz val="14"/>
      <color rgb="FF1F497D"/>
      <name val="Calibri"/>
      <family val="2"/>
    </font>
    <font>
      <sz val="11"/>
      <color rgb="FFFF0000"/>
      <name val="Calibri"/>
      <family val="2"/>
    </font>
    <font>
      <b/>
      <sz val="11"/>
      <color rgb="FF003366"/>
      <name val="Calibri"/>
      <family val="2"/>
    </font>
    <font>
      <sz val="16"/>
      <color rgb="FF1F497D"/>
      <name val="Calibri"/>
      <family val="2"/>
    </font>
    <font>
      <b/>
      <sz val="10"/>
      <color theme="1"/>
      <name val="Calibri"/>
      <family val="2"/>
    </font>
    <font>
      <sz val="12"/>
      <color rgb="FF1F497D"/>
      <name val="Calibri"/>
      <family val="2"/>
    </font>
    <font>
      <sz val="10"/>
      <color rgb="FF000000"/>
      <name val="Arial"/>
      <family val="2"/>
    </font>
    <font>
      <b/>
      <sz val="12"/>
      <color rgb="FF003366"/>
      <name val="Calibri"/>
      <family val="2"/>
    </font>
    <font>
      <b/>
      <sz val="18"/>
      <color rgb="FF000000"/>
      <name val="Calibri"/>
      <family val="2"/>
    </font>
    <font>
      <b/>
      <sz val="20"/>
      <color rgb="FF000000"/>
      <name val="Calibri"/>
      <family val="2"/>
    </font>
    <font>
      <b/>
      <sz val="10"/>
      <color rgb="FF003366"/>
      <name val="Arial"/>
      <family val="2"/>
    </font>
    <font>
      <b/>
      <sz val="12"/>
      <color rgb="FF003366"/>
      <name val="Arial"/>
      <family val="2"/>
    </font>
    <font>
      <b/>
      <sz val="18"/>
      <color theme="1"/>
      <name val="Arial"/>
      <family val="2"/>
    </font>
    <font>
      <b/>
      <sz val="14"/>
      <color theme="1"/>
      <name val="Calibri"/>
      <family val="2"/>
    </font>
    <font>
      <b/>
      <sz val="8"/>
      <color theme="1"/>
      <name val="Arial"/>
      <family val="2"/>
    </font>
    <font>
      <b/>
      <sz val="11"/>
      <color theme="1"/>
      <name val="Arial"/>
      <family val="2"/>
    </font>
    <font>
      <sz val="11"/>
      <color theme="1"/>
      <name val="Arial"/>
      <family val="2"/>
    </font>
    <font>
      <b/>
      <sz val="11"/>
      <color rgb="FF1F497D"/>
      <name val="Calibri"/>
      <family val="2"/>
    </font>
    <font>
      <sz val="12"/>
      <color theme="1"/>
      <name val="Noto Sans Symbols"/>
    </font>
    <font>
      <b/>
      <sz val="20"/>
      <color rgb="FF000000"/>
      <name val="Arial"/>
      <family val="2"/>
    </font>
    <font>
      <sz val="13"/>
      <color theme="1"/>
      <name val="Calibri"/>
      <family val="2"/>
    </font>
    <font>
      <sz val="14"/>
      <color theme="1"/>
      <name val="Calibri"/>
      <family val="2"/>
    </font>
    <font>
      <b/>
      <sz val="16"/>
      <color rgb="FFFF0000"/>
      <name val="Calibri"/>
      <family val="2"/>
    </font>
    <font>
      <b/>
      <sz val="12"/>
      <color rgb="FFFF0000"/>
      <name val="Calibri"/>
      <family val="2"/>
    </font>
    <font>
      <b/>
      <sz val="12"/>
      <color rgb="FF000000"/>
      <name val="Calibri"/>
      <family val="2"/>
    </font>
    <font>
      <b/>
      <sz val="11"/>
      <color rgb="FF000000"/>
      <name val="Calibri"/>
      <family val="2"/>
    </font>
    <font>
      <b/>
      <sz val="9"/>
      <color theme="1"/>
      <name val="Calibri"/>
      <family val="2"/>
    </font>
    <font>
      <b/>
      <sz val="8"/>
      <color theme="1"/>
      <name val="Calibri"/>
      <family val="2"/>
    </font>
    <font>
      <sz val="9"/>
      <color theme="1"/>
      <name val="Calibri"/>
      <family val="2"/>
    </font>
    <font>
      <sz val="8"/>
      <color theme="1"/>
      <name val="Calibri"/>
      <family val="2"/>
    </font>
    <font>
      <sz val="11"/>
      <color theme="1"/>
      <name val="Calibri"/>
      <family val="2"/>
    </font>
    <font>
      <b/>
      <sz val="9"/>
      <color theme="1"/>
      <name val="Arial"/>
      <family val="2"/>
    </font>
    <font>
      <sz val="9"/>
      <color theme="1"/>
      <name val="Arial"/>
      <family val="2"/>
    </font>
    <font>
      <b/>
      <sz val="22"/>
      <color theme="1"/>
      <name val="Calibri"/>
      <family val="2"/>
    </font>
    <font>
      <sz val="22"/>
      <color theme="1"/>
      <name val="Calibri"/>
      <family val="2"/>
    </font>
    <font>
      <sz val="10"/>
      <color theme="1"/>
      <name val="Calibri"/>
      <family val="2"/>
    </font>
    <font>
      <b/>
      <sz val="18"/>
      <color theme="1"/>
      <name val="Calibri"/>
      <family val="2"/>
    </font>
    <font>
      <sz val="16"/>
      <color theme="1"/>
      <name val="Calibri"/>
      <family val="2"/>
    </font>
    <font>
      <b/>
      <sz val="11"/>
      <color rgb="FFFF0000"/>
      <name val="Calibri"/>
      <family val="2"/>
    </font>
    <font>
      <sz val="7"/>
      <color theme="1"/>
      <name val="Times New Roman"/>
      <family val="1"/>
    </font>
    <font>
      <sz val="11"/>
      <color theme="1"/>
      <name val="Calibri"/>
      <family val="2"/>
    </font>
    <font>
      <sz val="11"/>
      <color rgb="FF003366"/>
      <name val="Calibri"/>
      <family val="2"/>
    </font>
    <font>
      <sz val="11"/>
      <color theme="4" tint="-0.249977111117893"/>
      <name val="Calibri"/>
      <family val="2"/>
    </font>
    <font>
      <sz val="9"/>
      <color indexed="81"/>
      <name val="Tahoma"/>
      <family val="2"/>
    </font>
    <font>
      <b/>
      <sz val="9"/>
      <color indexed="81"/>
      <name val="Tahoma"/>
      <family val="2"/>
    </font>
    <font>
      <sz val="12"/>
      <color theme="1"/>
      <name val="Calibri"/>
      <family val="2"/>
    </font>
    <font>
      <b/>
      <sz val="12"/>
      <name val="Arial"/>
      <family val="2"/>
    </font>
    <font>
      <sz val="11"/>
      <name val="Calibri"/>
      <family val="2"/>
    </font>
    <font>
      <sz val="12"/>
      <name val="Calibri"/>
      <family val="2"/>
    </font>
    <font>
      <sz val="10"/>
      <color theme="1"/>
      <name val="Arial"/>
      <family val="2"/>
    </font>
    <font>
      <b/>
      <sz val="12"/>
      <color theme="1"/>
      <name val="Arial"/>
      <family val="2"/>
    </font>
    <font>
      <b/>
      <sz val="9"/>
      <color theme="1"/>
      <name val="Arial"/>
      <family val="2"/>
    </font>
    <font>
      <sz val="9"/>
      <color theme="1"/>
      <name val="Arial"/>
      <family val="2"/>
    </font>
    <font>
      <b/>
      <sz val="11"/>
      <name val="Calibri"/>
      <family val="2"/>
    </font>
    <font>
      <sz val="12"/>
      <name val="Arial"/>
      <family val="2"/>
    </font>
  </fonts>
  <fills count="25">
    <fill>
      <patternFill patternType="none"/>
    </fill>
    <fill>
      <patternFill patternType="gray125"/>
    </fill>
    <fill>
      <patternFill patternType="solid">
        <fgColor rgb="FFFFFF00"/>
        <bgColor rgb="FFFFFF00"/>
      </patternFill>
    </fill>
    <fill>
      <patternFill patternType="solid">
        <fgColor rgb="FF7F7F7F"/>
        <bgColor rgb="FF7F7F7F"/>
      </patternFill>
    </fill>
    <fill>
      <patternFill patternType="solid">
        <fgColor rgb="FFFABF8F"/>
        <bgColor rgb="FFFABF8F"/>
      </patternFill>
    </fill>
    <fill>
      <patternFill patternType="solid">
        <fgColor theme="0"/>
        <bgColor theme="0"/>
      </patternFill>
    </fill>
    <fill>
      <patternFill patternType="solid">
        <fgColor rgb="FFD8D8D8"/>
        <bgColor rgb="FFD8D8D8"/>
      </patternFill>
    </fill>
    <fill>
      <patternFill patternType="solid">
        <fgColor rgb="FF00B050"/>
        <bgColor rgb="FF00B050"/>
      </patternFill>
    </fill>
    <fill>
      <patternFill patternType="solid">
        <fgColor theme="4"/>
        <bgColor theme="4"/>
      </patternFill>
    </fill>
    <fill>
      <patternFill patternType="solid">
        <fgColor rgb="FFFFC000"/>
        <bgColor rgb="FFFFC000"/>
      </patternFill>
    </fill>
    <fill>
      <patternFill patternType="solid">
        <fgColor rgb="FFDBE5F1"/>
        <bgColor rgb="FFDBE5F1"/>
      </patternFill>
    </fill>
    <fill>
      <patternFill patternType="solid">
        <fgColor rgb="FFB8CCE4"/>
        <bgColor rgb="FFB8CCE4"/>
      </patternFill>
    </fill>
    <fill>
      <patternFill patternType="solid">
        <fgColor rgb="FFDAEEF3"/>
        <bgColor rgb="FFDAEEF3"/>
      </patternFill>
    </fill>
    <fill>
      <patternFill patternType="solid">
        <fgColor rgb="FFEEECE1"/>
        <bgColor rgb="FFEEECE1"/>
      </patternFill>
    </fill>
    <fill>
      <patternFill patternType="solid">
        <fgColor rgb="FFE5B8B7"/>
        <bgColor rgb="FFE5B8B7"/>
      </patternFill>
    </fill>
    <fill>
      <patternFill patternType="solid">
        <fgColor rgb="FFC6D9F0"/>
        <bgColor rgb="FFC6D9F0"/>
      </patternFill>
    </fill>
    <fill>
      <patternFill patternType="solid">
        <fgColor rgb="FFBFBFBF"/>
        <bgColor rgb="FFBFBFBF"/>
      </patternFill>
    </fill>
    <fill>
      <patternFill patternType="solid">
        <fgColor rgb="FFFFCC99"/>
        <bgColor rgb="FFFFCC99"/>
      </patternFill>
    </fill>
    <fill>
      <patternFill patternType="solid">
        <fgColor rgb="FFE36C09"/>
        <bgColor rgb="FFE36C09"/>
      </patternFill>
    </fill>
    <fill>
      <patternFill patternType="solid">
        <fgColor rgb="FFCBCBCB"/>
        <bgColor rgb="FFCBCBCB"/>
      </patternFill>
    </fill>
    <fill>
      <patternFill patternType="solid">
        <fgColor rgb="FFFBD4B4"/>
        <bgColor rgb="FFFBD4B4"/>
      </patternFill>
    </fill>
    <fill>
      <patternFill patternType="solid">
        <fgColor rgb="FFDDD9C3"/>
        <bgColor rgb="FFDDD9C3"/>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s>
  <borders count="112">
    <border>
      <left/>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diagonal/>
    </border>
    <border>
      <left/>
      <right/>
      <top style="medium">
        <color rgb="FF000000"/>
      </top>
      <bottom/>
      <diagonal/>
    </border>
    <border>
      <left/>
      <right style="thin">
        <color rgb="FF000000"/>
      </right>
      <top style="medium">
        <color rgb="FF000000"/>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diagonal/>
    </border>
    <border>
      <left/>
      <right style="thin">
        <color rgb="FF000000"/>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right style="thin">
        <color rgb="FF000000"/>
      </right>
      <top/>
      <bottom/>
      <diagonal/>
    </border>
    <border>
      <left style="medium">
        <color rgb="FF000000"/>
      </left>
      <right style="medium">
        <color rgb="FF000000"/>
      </right>
      <top/>
      <bottom style="thin">
        <color rgb="FF000000"/>
      </bottom>
      <diagonal/>
    </border>
    <border>
      <left style="thin">
        <color rgb="FF000000"/>
      </left>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style="medium">
        <color rgb="FF000000"/>
      </left>
      <right style="medium">
        <color rgb="FF000000"/>
      </right>
      <top style="thin">
        <color rgb="FF000000"/>
      </top>
      <bottom/>
      <diagonal/>
    </border>
    <border>
      <left/>
      <right/>
      <top/>
      <bottom/>
      <diagonal/>
    </border>
    <border>
      <left style="medium">
        <color rgb="FF000000"/>
      </left>
      <right style="medium">
        <color rgb="FF000000"/>
      </right>
      <top/>
      <bottom style="medium">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right/>
      <top style="thin">
        <color rgb="FF000000"/>
      </top>
      <bottom/>
      <diagonal/>
    </border>
    <border>
      <left/>
      <right/>
      <top style="thin">
        <color rgb="FF000000"/>
      </top>
      <bottom/>
      <diagonal/>
    </border>
    <border>
      <left/>
      <right/>
      <top/>
      <bottom style="thin">
        <color rgb="FF000000"/>
      </bottom>
      <diagonal/>
    </border>
    <border>
      <left/>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bottom/>
      <diagonal/>
    </border>
    <border>
      <left style="thin">
        <color rgb="FF000000"/>
      </left>
      <right style="thin">
        <color rgb="FF000000"/>
      </right>
      <top style="thin">
        <color rgb="FF000000"/>
      </top>
      <bottom/>
      <diagonal/>
    </border>
    <border>
      <left style="thin">
        <color rgb="FF000000"/>
      </left>
      <right style="medium">
        <color rgb="FF000000"/>
      </right>
      <top/>
      <bottom/>
      <diagonal/>
    </border>
    <border>
      <left/>
      <right style="medium">
        <color rgb="FF000000"/>
      </right>
      <top style="thin">
        <color rgb="FF000000"/>
      </top>
      <bottom style="thin">
        <color rgb="FF000000"/>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3366"/>
      </left>
      <right style="thin">
        <color rgb="FF003366"/>
      </right>
      <top style="thin">
        <color rgb="FF003366"/>
      </top>
      <bottom/>
      <diagonal/>
    </border>
    <border>
      <left style="thin">
        <color rgb="FF003366"/>
      </left>
      <right style="thin">
        <color rgb="FF003366"/>
      </right>
      <top/>
      <bottom/>
      <diagonal/>
    </border>
    <border>
      <left/>
      <right style="thin">
        <color rgb="FF000000"/>
      </right>
      <top style="thin">
        <color rgb="FF000000"/>
      </top>
      <bottom style="thin">
        <color rgb="FF000000"/>
      </bottom>
      <diagonal/>
    </border>
    <border>
      <left/>
      <right/>
      <top/>
      <bottom style="thin">
        <color rgb="FF000000"/>
      </bottom>
      <diagonal/>
    </border>
    <border>
      <left/>
      <right style="thin">
        <color rgb="FF000000"/>
      </right>
      <top style="thin">
        <color rgb="FF000000"/>
      </top>
      <bottom/>
      <diagonal/>
    </border>
    <border>
      <left/>
      <right style="thin">
        <color rgb="FF000000"/>
      </right>
      <top/>
      <bottom style="thin">
        <color rgb="FF000000"/>
      </bottom>
      <diagonal/>
    </border>
    <border>
      <left style="thin">
        <color rgb="FF000000"/>
      </left>
      <right/>
      <top/>
      <bottom/>
      <diagonal/>
    </border>
    <border>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medium">
        <color rgb="FF000000"/>
      </left>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style="medium">
        <color rgb="FF000000"/>
      </top>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style="thin">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bottom style="thin">
        <color rgb="FF000000"/>
      </bottom>
      <diagonal/>
    </border>
    <border>
      <left style="thin">
        <color rgb="FF000000"/>
      </left>
      <right style="thin">
        <color rgb="FF000000"/>
      </right>
      <top/>
      <bottom style="thin">
        <color indexed="64"/>
      </bottom>
      <diagonal/>
    </border>
  </borders>
  <cellStyleXfs count="2">
    <xf numFmtId="0" fontId="0" fillId="0" borderId="0"/>
    <xf numFmtId="42" fontId="44" fillId="0" borderId="0" applyFont="0" applyFill="0" applyBorder="0" applyAlignment="0" applyProtection="0"/>
  </cellStyleXfs>
  <cellXfs count="539">
    <xf numFmtId="0" fontId="0" fillId="0" borderId="0" xfId="0" applyFont="1" applyAlignment="1"/>
    <xf numFmtId="0" fontId="0" fillId="0" borderId="0" xfId="0" applyFont="1" applyAlignment="1">
      <alignment horizontal="center"/>
    </xf>
    <xf numFmtId="0" fontId="0" fillId="0" borderId="0" xfId="0" applyFont="1"/>
    <xf numFmtId="0" fontId="0" fillId="0" borderId="2" xfId="0" applyFont="1" applyBorder="1" applyAlignment="1">
      <alignment vertical="center"/>
    </xf>
    <xf numFmtId="16" fontId="4" fillId="0" borderId="4" xfId="0" applyNumberFormat="1" applyFont="1" applyBorder="1" applyAlignment="1">
      <alignment vertical="center"/>
    </xf>
    <xf numFmtId="0" fontId="0" fillId="0" borderId="9" xfId="0" applyFont="1" applyBorder="1"/>
    <xf numFmtId="0" fontId="5" fillId="3" borderId="11" xfId="0" applyFont="1" applyFill="1" applyBorder="1" applyAlignment="1">
      <alignment horizontal="center" vertical="center" wrapText="1"/>
    </xf>
    <xf numFmtId="16" fontId="6" fillId="3" borderId="12" xfId="0" applyNumberFormat="1" applyFont="1" applyFill="1" applyBorder="1" applyAlignment="1">
      <alignment horizontal="center" vertical="center" wrapText="1"/>
    </xf>
    <xf numFmtId="16" fontId="7" fillId="4" borderId="13" xfId="0" applyNumberFormat="1" applyFont="1" applyFill="1" applyBorder="1" applyAlignment="1">
      <alignment vertical="center" wrapText="1"/>
    </xf>
    <xf numFmtId="0" fontId="1" fillId="5" borderId="14" xfId="0" applyFont="1" applyFill="1" applyBorder="1" applyAlignment="1">
      <alignment vertical="center" wrapText="1"/>
    </xf>
    <xf numFmtId="0" fontId="9" fillId="0" borderId="0" xfId="0" applyFont="1" applyAlignment="1">
      <alignment horizontal="center" vertical="center"/>
    </xf>
    <xf numFmtId="0" fontId="8" fillId="9" borderId="39" xfId="0" applyFont="1" applyFill="1" applyBorder="1" applyAlignment="1">
      <alignment horizontal="center" vertical="center" wrapText="1"/>
    </xf>
    <xf numFmtId="0" fontId="0" fillId="0" borderId="24" xfId="0" applyFont="1" applyBorder="1" applyAlignment="1">
      <alignment horizontal="center" vertical="center"/>
    </xf>
    <xf numFmtId="0" fontId="11" fillId="0" borderId="13" xfId="0" applyFont="1" applyBorder="1" applyAlignment="1">
      <alignment horizontal="left" vertical="center" wrapText="1"/>
    </xf>
    <xf numFmtId="0" fontId="11" fillId="0" borderId="2" xfId="0" applyFont="1" applyBorder="1" applyAlignment="1">
      <alignment horizontal="center" vertical="center" wrapText="1"/>
    </xf>
    <xf numFmtId="0" fontId="12" fillId="0" borderId="15" xfId="0" applyFont="1" applyBorder="1" applyAlignment="1">
      <alignment horizontal="left" vertical="center" wrapText="1"/>
    </xf>
    <xf numFmtId="0" fontId="13" fillId="0" borderId="13" xfId="0" applyFont="1" applyBorder="1" applyAlignment="1">
      <alignment horizontal="left" vertical="center" wrapText="1"/>
    </xf>
    <xf numFmtId="9" fontId="13" fillId="0" borderId="13" xfId="0" applyNumberFormat="1" applyFont="1" applyBorder="1" applyAlignment="1">
      <alignment horizontal="center" vertical="center" wrapText="1"/>
    </xf>
    <xf numFmtId="0" fontId="13" fillId="0" borderId="2" xfId="0" applyFont="1" applyBorder="1" applyAlignment="1">
      <alignment horizontal="center" vertical="center" wrapText="1"/>
    </xf>
    <xf numFmtId="0" fontId="13" fillId="0" borderId="13" xfId="0" applyFont="1" applyBorder="1" applyAlignment="1">
      <alignment horizontal="center" vertical="center" wrapText="1"/>
    </xf>
    <xf numFmtId="0" fontId="0" fillId="0" borderId="13" xfId="0" applyFont="1" applyBorder="1" applyAlignment="1">
      <alignment horizontal="center" vertical="center"/>
    </xf>
    <xf numFmtId="0" fontId="0" fillId="0" borderId="13" xfId="0" applyFont="1" applyBorder="1" applyAlignment="1">
      <alignment vertical="top"/>
    </xf>
    <xf numFmtId="0" fontId="13" fillId="0" borderId="44" xfId="0" applyFont="1" applyBorder="1" applyAlignment="1">
      <alignment horizontal="center" vertical="center" wrapText="1"/>
    </xf>
    <xf numFmtId="0" fontId="11" fillId="0" borderId="44" xfId="0" applyFont="1" applyBorder="1" applyAlignment="1">
      <alignment horizontal="center" vertical="center" wrapText="1"/>
    </xf>
    <xf numFmtId="0" fontId="11" fillId="0" borderId="42" xfId="0" applyFont="1" applyBorder="1" applyAlignment="1">
      <alignment horizontal="center" vertical="center"/>
    </xf>
    <xf numFmtId="0" fontId="11" fillId="0" borderId="24" xfId="0" applyFont="1" applyBorder="1" applyAlignment="1">
      <alignment horizontal="center" vertical="center"/>
    </xf>
    <xf numFmtId="0" fontId="11" fillId="12" borderId="46" xfId="0" applyFont="1" applyFill="1" applyBorder="1" applyAlignment="1">
      <alignment horizontal="center" vertical="center"/>
    </xf>
    <xf numFmtId="0" fontId="11" fillId="0" borderId="47" xfId="0" applyFont="1" applyBorder="1" applyAlignment="1">
      <alignment horizontal="center" vertical="center"/>
    </xf>
    <xf numFmtId="0" fontId="11" fillId="0" borderId="13" xfId="0" applyFont="1" applyBorder="1" applyAlignment="1">
      <alignment horizontal="center" vertical="center"/>
    </xf>
    <xf numFmtId="0" fontId="12" fillId="0" borderId="4" xfId="0" applyFont="1" applyBorder="1" applyAlignment="1">
      <alignment horizontal="left" vertical="center" wrapText="1"/>
    </xf>
    <xf numFmtId="9" fontId="12" fillId="0" borderId="15" xfId="0" applyNumberFormat="1" applyFont="1" applyBorder="1" applyAlignment="1">
      <alignment horizontal="center" vertical="center" wrapText="1"/>
    </xf>
    <xf numFmtId="0" fontId="12" fillId="0" borderId="15" xfId="0" applyFont="1" applyBorder="1" applyAlignment="1">
      <alignment horizontal="center" vertical="center" wrapText="1"/>
    </xf>
    <xf numFmtId="0" fontId="12" fillId="0" borderId="13" xfId="0" applyFont="1" applyBorder="1" applyAlignment="1">
      <alignment horizontal="center" vertical="center" wrapText="1"/>
    </xf>
    <xf numFmtId="0" fontId="11" fillId="12" borderId="45" xfId="0" applyFont="1" applyFill="1" applyBorder="1" applyAlignment="1">
      <alignment horizontal="center" vertical="center"/>
    </xf>
    <xf numFmtId="9" fontId="12" fillId="0" borderId="13" xfId="0" applyNumberFormat="1" applyFont="1" applyBorder="1" applyAlignment="1">
      <alignment horizontal="center" vertical="center" wrapText="1"/>
    </xf>
    <xf numFmtId="0" fontId="0" fillId="0" borderId="34" xfId="0" applyFont="1" applyBorder="1" applyAlignment="1">
      <alignment horizontal="center" vertical="center"/>
    </xf>
    <xf numFmtId="0" fontId="16" fillId="13" borderId="48" xfId="0" applyFont="1" applyFill="1" applyBorder="1" applyAlignment="1">
      <alignment vertical="top" wrapText="1"/>
    </xf>
    <xf numFmtId="0" fontId="16" fillId="13" borderId="49" xfId="0" applyFont="1" applyFill="1" applyBorder="1" applyAlignment="1">
      <alignment vertical="top" wrapText="1"/>
    </xf>
    <xf numFmtId="0" fontId="16" fillId="13" borderId="14" xfId="0" applyFont="1" applyFill="1" applyBorder="1" applyAlignment="1">
      <alignment vertical="top" wrapText="1"/>
    </xf>
    <xf numFmtId="0" fontId="16" fillId="13" borderId="50" xfId="0" applyFont="1" applyFill="1" applyBorder="1" applyAlignment="1">
      <alignment horizontal="left" vertical="center" wrapText="1"/>
    </xf>
    <xf numFmtId="0" fontId="16" fillId="13" borderId="49" xfId="0" applyFont="1" applyFill="1" applyBorder="1" applyAlignment="1">
      <alignment horizontal="left" vertical="center" wrapText="1"/>
    </xf>
    <xf numFmtId="9" fontId="16" fillId="13" borderId="13" xfId="0" applyNumberFormat="1" applyFont="1" applyFill="1" applyBorder="1" applyAlignment="1">
      <alignment horizontal="center" vertical="center" wrapText="1"/>
    </xf>
    <xf numFmtId="9" fontId="9" fillId="14" borderId="13" xfId="0" applyNumberFormat="1" applyFont="1" applyFill="1" applyBorder="1" applyAlignment="1">
      <alignment horizontal="center" vertical="center" wrapText="1"/>
    </xf>
    <xf numFmtId="0" fontId="12" fillId="0" borderId="47" xfId="0" applyFont="1" applyBorder="1" applyAlignment="1">
      <alignment horizontal="left" vertical="center" wrapText="1"/>
    </xf>
    <xf numFmtId="0" fontId="12" fillId="0" borderId="2" xfId="0" applyFont="1" applyBorder="1" applyAlignment="1">
      <alignment horizontal="center" vertical="center" wrapText="1"/>
    </xf>
    <xf numFmtId="0" fontId="11" fillId="11" borderId="45" xfId="0" applyFont="1" applyFill="1" applyBorder="1" applyAlignment="1">
      <alignment horizontal="center" vertical="center"/>
    </xf>
    <xf numFmtId="0" fontId="11" fillId="0" borderId="1" xfId="0" applyFont="1" applyBorder="1" applyAlignment="1">
      <alignment horizontal="center" vertical="center"/>
    </xf>
    <xf numFmtId="0" fontId="12" fillId="0" borderId="13" xfId="0" applyFont="1" applyBorder="1" applyAlignment="1">
      <alignment vertical="top" wrapText="1"/>
    </xf>
    <xf numFmtId="0" fontId="16" fillId="13" borderId="53" xfId="0" applyFont="1" applyFill="1" applyBorder="1" applyAlignment="1">
      <alignment vertical="top" wrapText="1"/>
    </xf>
    <xf numFmtId="0" fontId="12" fillId="0" borderId="13" xfId="0" applyFont="1" applyBorder="1" applyAlignment="1">
      <alignment horizontal="left" vertical="center" wrapText="1"/>
    </xf>
    <xf numFmtId="0" fontId="12" fillId="0" borderId="2" xfId="0" applyFont="1" applyBorder="1" applyAlignment="1">
      <alignment horizontal="left" vertical="center" wrapText="1"/>
    </xf>
    <xf numFmtId="0" fontId="12" fillId="0" borderId="4" xfId="0" applyFont="1" applyBorder="1" applyAlignment="1">
      <alignment horizontal="center" vertical="center" wrapText="1"/>
    </xf>
    <xf numFmtId="0" fontId="0" fillId="0" borderId="15" xfId="0" applyFont="1" applyBorder="1" applyAlignment="1">
      <alignment horizontal="center" vertical="center" wrapText="1"/>
    </xf>
    <xf numFmtId="0" fontId="12" fillId="11" borderId="45" xfId="0" applyFont="1" applyFill="1" applyBorder="1" applyAlignment="1">
      <alignment horizontal="center" vertical="center" wrapText="1"/>
    </xf>
    <xf numFmtId="0" fontId="12" fillId="0" borderId="42" xfId="0" applyFont="1" applyBorder="1" applyAlignment="1">
      <alignment horizontal="center" vertical="center" wrapText="1"/>
    </xf>
    <xf numFmtId="0" fontId="12" fillId="0" borderId="24" xfId="0" applyFont="1" applyBorder="1" applyAlignment="1">
      <alignment horizontal="center" vertical="center" wrapText="1"/>
    </xf>
    <xf numFmtId="0" fontId="12" fillId="12" borderId="46" xfId="0" applyFont="1" applyFill="1" applyBorder="1" applyAlignment="1">
      <alignment horizontal="center" vertical="center" wrapText="1"/>
    </xf>
    <xf numFmtId="0" fontId="12" fillId="0" borderId="47" xfId="0" applyFont="1" applyBorder="1" applyAlignment="1">
      <alignment horizontal="center" vertical="center" wrapText="1"/>
    </xf>
    <xf numFmtId="0" fontId="12" fillId="12" borderId="45" xfId="0" applyFont="1" applyFill="1" applyBorder="1" applyAlignment="1">
      <alignment horizontal="center" vertical="center" wrapText="1"/>
    </xf>
    <xf numFmtId="9" fontId="12" fillId="0" borderId="51" xfId="0" applyNumberFormat="1" applyFont="1" applyBorder="1" applyAlignment="1">
      <alignment horizontal="center" vertical="center" wrapText="1"/>
    </xf>
    <xf numFmtId="0" fontId="12" fillId="0" borderId="44" xfId="0" applyFont="1" applyBorder="1" applyAlignment="1">
      <alignment horizontal="left" vertical="center" wrapText="1"/>
    </xf>
    <xf numFmtId="9" fontId="21" fillId="13" borderId="13" xfId="0" applyNumberFormat="1" applyFont="1" applyFill="1" applyBorder="1" applyAlignment="1">
      <alignment horizontal="center" vertical="center" wrapText="1"/>
    </xf>
    <xf numFmtId="9" fontId="6" fillId="14" borderId="13" xfId="0" applyNumberFormat="1" applyFont="1" applyFill="1" applyBorder="1" applyAlignment="1">
      <alignment horizontal="center" vertical="center" wrapText="1"/>
    </xf>
    <xf numFmtId="0" fontId="0" fillId="0" borderId="47" xfId="0" applyFont="1" applyBorder="1"/>
    <xf numFmtId="9" fontId="22" fillId="14" borderId="13" xfId="0" applyNumberFormat="1" applyFont="1" applyFill="1" applyBorder="1" applyAlignment="1">
      <alignment horizontal="center" vertical="center" wrapText="1"/>
    </xf>
    <xf numFmtId="1" fontId="12" fillId="11" borderId="46" xfId="0" applyNumberFormat="1" applyFont="1" applyFill="1" applyBorder="1" applyAlignment="1">
      <alignment horizontal="center" vertical="center" wrapText="1"/>
    </xf>
    <xf numFmtId="1" fontId="12" fillId="0" borderId="47" xfId="0" applyNumberFormat="1" applyFont="1" applyBorder="1" applyAlignment="1">
      <alignment horizontal="center" vertical="center" wrapText="1"/>
    </xf>
    <xf numFmtId="1" fontId="12" fillId="0" borderId="13" xfId="0" applyNumberFormat="1" applyFont="1" applyBorder="1" applyAlignment="1">
      <alignment horizontal="center" vertical="center" wrapText="1"/>
    </xf>
    <xf numFmtId="0" fontId="11" fillId="0" borderId="15" xfId="0" applyFont="1" applyBorder="1" applyAlignment="1">
      <alignment horizontal="center" vertical="center" wrapText="1"/>
    </xf>
    <xf numFmtId="1" fontId="12" fillId="11" borderId="45" xfId="0" applyNumberFormat="1" applyFont="1" applyFill="1" applyBorder="1" applyAlignment="1">
      <alignment horizontal="center" vertical="center" wrapText="1"/>
    </xf>
    <xf numFmtId="0" fontId="0" fillId="0" borderId="34" xfId="0" applyFont="1" applyBorder="1"/>
    <xf numFmtId="0" fontId="11" fillId="11" borderId="46" xfId="0" applyFont="1" applyFill="1" applyBorder="1" applyAlignment="1">
      <alignment horizontal="center" vertical="center"/>
    </xf>
    <xf numFmtId="0" fontId="11" fillId="0" borderId="33" xfId="0" applyFont="1" applyBorder="1" applyAlignment="1">
      <alignment horizontal="center" vertical="center"/>
    </xf>
    <xf numFmtId="0" fontId="11" fillId="0" borderId="34" xfId="0" applyFont="1" applyBorder="1" applyAlignment="1">
      <alignment horizontal="center" vertical="center"/>
    </xf>
    <xf numFmtId="9" fontId="6" fillId="14" borderId="57" xfId="0" applyNumberFormat="1" applyFont="1" applyFill="1" applyBorder="1" applyAlignment="1">
      <alignment horizontal="center" vertical="center" wrapText="1"/>
    </xf>
    <xf numFmtId="0" fontId="12" fillId="11" borderId="46" xfId="0" applyFont="1" applyFill="1" applyBorder="1" applyAlignment="1">
      <alignment horizontal="center" vertical="center" wrapText="1"/>
    </xf>
    <xf numFmtId="0" fontId="12" fillId="0" borderId="13" xfId="0" applyFont="1" applyBorder="1" applyAlignment="1">
      <alignment vertical="center" wrapText="1"/>
    </xf>
    <xf numFmtId="0" fontId="9" fillId="0" borderId="0" xfId="0" applyFont="1"/>
    <xf numFmtId="0" fontId="8" fillId="6" borderId="66" xfId="0" applyFont="1" applyFill="1" applyBorder="1" applyAlignment="1">
      <alignment horizontal="center" vertical="center"/>
    </xf>
    <xf numFmtId="0" fontId="8" fillId="6" borderId="66" xfId="0" applyFont="1" applyFill="1" applyBorder="1" applyAlignment="1">
      <alignment horizontal="center" vertical="center" wrapText="1"/>
    </xf>
    <xf numFmtId="0" fontId="11" fillId="0" borderId="15" xfId="0" applyFont="1" applyBorder="1" applyAlignment="1">
      <alignment horizontal="center" vertical="center" wrapText="1"/>
    </xf>
    <xf numFmtId="9" fontId="0" fillId="5" borderId="13" xfId="0" applyNumberFormat="1" applyFont="1" applyFill="1" applyBorder="1" applyAlignment="1">
      <alignment horizontal="center" vertical="center" wrapText="1"/>
    </xf>
    <xf numFmtId="0" fontId="11" fillId="0" borderId="13" xfId="0" applyFont="1" applyBorder="1" applyAlignment="1">
      <alignment vertical="center" wrapText="1"/>
    </xf>
    <xf numFmtId="0" fontId="11" fillId="0" borderId="13" xfId="0" applyFont="1" applyBorder="1" applyAlignment="1">
      <alignment horizontal="center" vertical="center" wrapText="1"/>
    </xf>
    <xf numFmtId="0" fontId="0" fillId="6" borderId="13" xfId="0" applyFont="1" applyFill="1" applyBorder="1" applyAlignment="1">
      <alignment horizontal="center" vertical="center"/>
    </xf>
    <xf numFmtId="9" fontId="0" fillId="5" borderId="66" xfId="0" applyNumberFormat="1" applyFont="1" applyFill="1" applyBorder="1" applyAlignment="1">
      <alignment horizontal="center" vertical="center" wrapText="1"/>
    </xf>
    <xf numFmtId="0" fontId="0" fillId="19" borderId="13" xfId="0" applyFont="1" applyFill="1" applyBorder="1" applyAlignment="1">
      <alignment horizontal="center" vertical="center"/>
    </xf>
    <xf numFmtId="0" fontId="16" fillId="13" borderId="49" xfId="0" applyFont="1" applyFill="1" applyBorder="1" applyAlignment="1">
      <alignment vertical="center" wrapText="1"/>
    </xf>
    <xf numFmtId="0" fontId="31" fillId="13" borderId="13" xfId="0" applyFont="1" applyFill="1" applyBorder="1" applyAlignment="1">
      <alignment vertical="center" wrapText="1"/>
    </xf>
    <xf numFmtId="164" fontId="9" fillId="20" borderId="13" xfId="0" applyNumberFormat="1" applyFont="1" applyFill="1" applyBorder="1" applyAlignment="1">
      <alignment horizontal="center" vertical="center" wrapText="1"/>
    </xf>
    <xf numFmtId="0" fontId="31" fillId="13" borderId="66" xfId="0" applyFont="1" applyFill="1" applyBorder="1" applyAlignment="1">
      <alignment vertical="center" wrapText="1"/>
    </xf>
    <xf numFmtId="164" fontId="9" fillId="20" borderId="66" xfId="0" applyNumberFormat="1" applyFont="1" applyFill="1" applyBorder="1" applyAlignment="1">
      <alignment horizontal="center" vertical="center" wrapText="1"/>
    </xf>
    <xf numFmtId="0" fontId="0" fillId="0" borderId="15" xfId="0" applyFont="1" applyBorder="1" applyAlignment="1">
      <alignment vertical="center" wrapText="1"/>
    </xf>
    <xf numFmtId="0" fontId="0" fillId="0" borderId="24" xfId="0" applyFont="1" applyBorder="1" applyAlignment="1">
      <alignment vertical="center" wrapText="1"/>
    </xf>
    <xf numFmtId="9" fontId="0" fillId="5" borderId="69" xfId="0" applyNumberFormat="1" applyFont="1" applyFill="1" applyBorder="1" applyAlignment="1">
      <alignment horizontal="center" vertical="center" wrapText="1"/>
    </xf>
    <xf numFmtId="0" fontId="0" fillId="0" borderId="13" xfId="0" applyFont="1" applyBorder="1" applyAlignment="1">
      <alignment vertical="center" wrapText="1"/>
    </xf>
    <xf numFmtId="0" fontId="16" fillId="13" borderId="48" xfId="0" applyFont="1" applyFill="1" applyBorder="1" applyAlignment="1">
      <alignment vertical="center" wrapText="1"/>
    </xf>
    <xf numFmtId="9" fontId="0" fillId="5" borderId="70" xfId="0" applyNumberFormat="1" applyFont="1" applyFill="1" applyBorder="1" applyAlignment="1">
      <alignment horizontal="center" vertical="center" wrapText="1"/>
    </xf>
    <xf numFmtId="9" fontId="21" fillId="13" borderId="49" xfId="0" applyNumberFormat="1" applyFont="1" applyFill="1" applyBorder="1" applyAlignment="1">
      <alignment horizontal="center" vertical="center" wrapText="1"/>
    </xf>
    <xf numFmtId="9" fontId="9" fillId="14" borderId="73" xfId="0" applyNumberFormat="1" applyFont="1" applyFill="1" applyBorder="1" applyAlignment="1">
      <alignment horizontal="center" vertical="center" wrapText="1"/>
    </xf>
    <xf numFmtId="9" fontId="22" fillId="14" borderId="57" xfId="0" applyNumberFormat="1" applyFont="1" applyFill="1" applyBorder="1" applyAlignment="1">
      <alignment horizontal="center" vertical="center" wrapText="1"/>
    </xf>
    <xf numFmtId="164" fontId="9" fillId="20" borderId="57" xfId="0" applyNumberFormat="1" applyFont="1" applyFill="1" applyBorder="1" applyAlignment="1">
      <alignment horizontal="center" vertical="center" wrapText="1"/>
    </xf>
    <xf numFmtId="9" fontId="13" fillId="5" borderId="13" xfId="0" applyNumberFormat="1" applyFont="1" applyFill="1" applyBorder="1" applyAlignment="1">
      <alignment horizontal="center" vertical="center" wrapText="1"/>
    </xf>
    <xf numFmtId="9" fontId="12" fillId="0" borderId="72" xfId="0" applyNumberFormat="1" applyFont="1" applyBorder="1" applyAlignment="1">
      <alignment horizontal="center" vertical="center" wrapText="1"/>
    </xf>
    <xf numFmtId="0" fontId="0" fillId="6" borderId="66" xfId="0" applyFont="1" applyFill="1" applyBorder="1" applyAlignment="1">
      <alignment horizontal="center" vertical="center"/>
    </xf>
    <xf numFmtId="9" fontId="13" fillId="5" borderId="49" xfId="0" applyNumberFormat="1" applyFont="1" applyFill="1" applyBorder="1" applyAlignment="1">
      <alignment horizontal="center" vertical="center" wrapText="1"/>
    </xf>
    <xf numFmtId="0" fontId="31" fillId="13" borderId="57" xfId="0" applyFont="1" applyFill="1" applyBorder="1" applyAlignment="1">
      <alignment vertical="center" wrapText="1"/>
    </xf>
    <xf numFmtId="0" fontId="27" fillId="2" borderId="13" xfId="0" applyFont="1" applyFill="1" applyBorder="1" applyAlignment="1">
      <alignment horizontal="center" vertical="center"/>
    </xf>
    <xf numFmtId="0" fontId="35" fillId="0" borderId="0" xfId="0" applyFont="1" applyAlignment="1">
      <alignment horizontal="center" vertical="center" wrapText="1"/>
    </xf>
    <xf numFmtId="0" fontId="30" fillId="0" borderId="13" xfId="0" applyFont="1" applyBorder="1" applyAlignment="1">
      <alignment vertical="center" wrapText="1"/>
    </xf>
    <xf numFmtId="0" fontId="30" fillId="0" borderId="13" xfId="0" applyFont="1" applyBorder="1" applyAlignment="1">
      <alignment horizontal="left" vertical="center" wrapText="1"/>
    </xf>
    <xf numFmtId="0" fontId="0" fillId="0" borderId="13" xfId="0" applyFont="1" applyBorder="1" applyAlignment="1">
      <alignment horizontal="left" vertical="center" wrapText="1"/>
    </xf>
    <xf numFmtId="0" fontId="0" fillId="0" borderId="31" xfId="0" applyFont="1" applyBorder="1" applyAlignment="1">
      <alignment vertical="center" wrapText="1"/>
    </xf>
    <xf numFmtId="0" fontId="0" fillId="0" borderId="34" xfId="0" applyFont="1" applyBorder="1" applyAlignment="1">
      <alignment vertical="center" wrapText="1"/>
    </xf>
    <xf numFmtId="0" fontId="0" fillId="0" borderId="44" xfId="0" applyFont="1" applyBorder="1" applyAlignment="1">
      <alignment vertical="center" wrapText="1"/>
    </xf>
    <xf numFmtId="0" fontId="0" fillId="0" borderId="44" xfId="0" applyFont="1" applyBorder="1" applyAlignment="1">
      <alignment horizontal="left" vertical="center" wrapText="1"/>
    </xf>
    <xf numFmtId="0" fontId="0" fillId="0" borderId="2" xfId="0" applyFont="1" applyBorder="1" applyAlignment="1">
      <alignment vertical="center" wrapText="1"/>
    </xf>
    <xf numFmtId="0" fontId="32" fillId="0" borderId="13" xfId="0" applyFont="1" applyBorder="1" applyAlignment="1">
      <alignment horizontal="left" vertical="center"/>
    </xf>
    <xf numFmtId="0" fontId="32" fillId="0" borderId="0" xfId="0" applyFont="1" applyAlignment="1">
      <alignment horizontal="left" vertical="center"/>
    </xf>
    <xf numFmtId="9" fontId="13" fillId="5" borderId="73" xfId="0" applyNumberFormat="1" applyFont="1" applyFill="1" applyBorder="1" applyAlignment="1">
      <alignment horizontal="center" vertical="center" wrapText="1"/>
    </xf>
    <xf numFmtId="0" fontId="0" fillId="0" borderId="34" xfId="0" applyFont="1" applyBorder="1" applyAlignment="1">
      <alignment horizontal="left" vertical="center" wrapText="1"/>
    </xf>
    <xf numFmtId="0" fontId="4" fillId="0" borderId="0" xfId="0" applyFont="1"/>
    <xf numFmtId="0" fontId="36" fillId="3" borderId="11" xfId="0" applyFont="1" applyFill="1" applyBorder="1" applyAlignment="1">
      <alignment horizontal="center" vertical="center" wrapText="1"/>
    </xf>
    <xf numFmtId="16" fontId="37" fillId="3" borderId="12" xfId="0" applyNumberFormat="1" applyFont="1" applyFill="1" applyBorder="1" applyAlignment="1">
      <alignment horizontal="center" vertical="center" wrapText="1"/>
    </xf>
    <xf numFmtId="16" fontId="7" fillId="3" borderId="13" xfId="0" applyNumberFormat="1" applyFont="1" applyFill="1" applyBorder="1" applyAlignment="1">
      <alignment vertical="center" wrapText="1"/>
    </xf>
    <xf numFmtId="9" fontId="0" fillId="20" borderId="13" xfId="0" applyNumberFormat="1" applyFont="1" applyFill="1" applyBorder="1" applyAlignment="1">
      <alignment horizontal="center" vertical="center" wrapText="1"/>
    </xf>
    <xf numFmtId="0" fontId="28" fillId="0" borderId="34" xfId="0" applyFont="1" applyBorder="1" applyAlignment="1">
      <alignment horizontal="center" vertical="center" wrapText="1"/>
    </xf>
    <xf numFmtId="9" fontId="0" fillId="20" borderId="57" xfId="0" applyNumberFormat="1" applyFont="1" applyFill="1" applyBorder="1" applyAlignment="1">
      <alignment horizontal="center" vertical="center" wrapText="1"/>
    </xf>
    <xf numFmtId="0" fontId="28" fillId="0" borderId="13" xfId="0" applyFont="1" applyBorder="1" applyAlignment="1">
      <alignment horizontal="center" vertical="center" wrapText="1"/>
    </xf>
    <xf numFmtId="9" fontId="0" fillId="20" borderId="66" xfId="0" applyNumberFormat="1" applyFont="1" applyFill="1" applyBorder="1" applyAlignment="1">
      <alignment horizontal="center" vertical="center" wrapText="1"/>
    </xf>
    <xf numFmtId="0" fontId="0" fillId="0" borderId="1" xfId="0" applyFont="1" applyBorder="1" applyAlignment="1">
      <alignment vertical="center" wrapText="1"/>
    </xf>
    <xf numFmtId="9" fontId="9" fillId="20" borderId="70" xfId="0" applyNumberFormat="1" applyFont="1" applyFill="1" applyBorder="1" applyAlignment="1">
      <alignment horizontal="center" vertical="center" wrapText="1"/>
    </xf>
    <xf numFmtId="0" fontId="31" fillId="13" borderId="78" xfId="0" applyFont="1" applyFill="1" applyBorder="1" applyAlignment="1">
      <alignment vertical="center" wrapText="1"/>
    </xf>
    <xf numFmtId="9" fontId="9" fillId="20" borderId="13" xfId="0" applyNumberFormat="1" applyFont="1" applyFill="1" applyBorder="1" applyAlignment="1">
      <alignment horizontal="center" vertical="center" wrapText="1"/>
    </xf>
    <xf numFmtId="0" fontId="0" fillId="0" borderId="34" xfId="0" applyFont="1" applyBorder="1" applyAlignment="1">
      <alignment wrapText="1"/>
    </xf>
    <xf numFmtId="0" fontId="0" fillId="0" borderId="31" xfId="0" applyFont="1" applyBorder="1" applyAlignment="1">
      <alignment wrapText="1"/>
    </xf>
    <xf numFmtId="0" fontId="0" fillId="0" borderId="13" xfId="0" applyFont="1" applyBorder="1" applyAlignment="1">
      <alignment vertical="center"/>
    </xf>
    <xf numFmtId="9" fontId="0" fillId="20" borderId="73" xfId="0" applyNumberFormat="1" applyFont="1" applyFill="1" applyBorder="1" applyAlignment="1">
      <alignment horizontal="center" vertical="center" wrapText="1"/>
    </xf>
    <xf numFmtId="0" fontId="0" fillId="0" borderId="13" xfId="0" applyFont="1" applyBorder="1" applyAlignment="1">
      <alignment wrapText="1"/>
    </xf>
    <xf numFmtId="0" fontId="0" fillId="0" borderId="44" xfId="0" applyFont="1" applyBorder="1" applyAlignment="1">
      <alignment wrapText="1"/>
    </xf>
    <xf numFmtId="0" fontId="0" fillId="0" borderId="13" xfId="0" applyFont="1" applyBorder="1"/>
    <xf numFmtId="0" fontId="0" fillId="0" borderId="31" xfId="0" applyFont="1" applyBorder="1"/>
    <xf numFmtId="9" fontId="9" fillId="20" borderId="66" xfId="0" applyNumberFormat="1" applyFont="1" applyFill="1" applyBorder="1" applyAlignment="1">
      <alignment horizontal="center" vertical="center" wrapText="1"/>
    </xf>
    <xf numFmtId="9" fontId="0" fillId="20" borderId="13" xfId="0" applyNumberFormat="1" applyFont="1" applyFill="1" applyBorder="1" applyAlignment="1">
      <alignment horizontal="center" vertical="center"/>
    </xf>
    <xf numFmtId="0" fontId="0" fillId="13" borderId="13" xfId="0" applyFont="1" applyFill="1" applyBorder="1"/>
    <xf numFmtId="9" fontId="6" fillId="20" borderId="13" xfId="0" applyNumberFormat="1" applyFont="1" applyFill="1" applyBorder="1" applyAlignment="1">
      <alignment horizontal="center" vertical="center"/>
    </xf>
    <xf numFmtId="0" fontId="0" fillId="0" borderId="44" xfId="0" applyFont="1" applyBorder="1"/>
    <xf numFmtId="0" fontId="12" fillId="0" borderId="13" xfId="0" applyFont="1" applyBorder="1" applyAlignment="1">
      <alignment horizontal="left" vertical="top" wrapText="1"/>
    </xf>
    <xf numFmtId="9" fontId="9" fillId="20" borderId="13" xfId="0" applyNumberFormat="1" applyFont="1" applyFill="1" applyBorder="1" applyAlignment="1">
      <alignment horizontal="center" vertical="center"/>
    </xf>
    <xf numFmtId="9" fontId="38" fillId="11" borderId="13" xfId="0" applyNumberFormat="1" applyFont="1" applyFill="1" applyBorder="1" applyAlignment="1">
      <alignment horizontal="center" vertical="center" wrapText="1"/>
    </xf>
    <xf numFmtId="0" fontId="33" fillId="13" borderId="13" xfId="0" applyFont="1" applyFill="1" applyBorder="1" applyAlignment="1">
      <alignment vertical="center" wrapText="1"/>
    </xf>
    <xf numFmtId="0" fontId="0" fillId="0" borderId="13" xfId="0" applyFont="1" applyBorder="1" applyAlignment="1">
      <alignment horizontal="center"/>
    </xf>
    <xf numFmtId="9" fontId="13" fillId="20" borderId="13" xfId="0" applyNumberFormat="1" applyFont="1" applyFill="1" applyBorder="1" applyAlignment="1">
      <alignment horizontal="center" vertical="center" wrapText="1"/>
    </xf>
    <xf numFmtId="9" fontId="13" fillId="20" borderId="70" xfId="0" applyNumberFormat="1" applyFont="1" applyFill="1" applyBorder="1" applyAlignment="1">
      <alignment horizontal="center" vertical="center" wrapText="1"/>
    </xf>
    <xf numFmtId="9" fontId="39" fillId="20" borderId="13" xfId="0" applyNumberFormat="1" applyFont="1" applyFill="1" applyBorder="1" applyAlignment="1">
      <alignment horizontal="center" vertical="center" wrapText="1"/>
    </xf>
    <xf numFmtId="9" fontId="9" fillId="11" borderId="57" xfId="0" applyNumberFormat="1" applyFont="1" applyFill="1" applyBorder="1" applyAlignment="1">
      <alignment horizontal="center" vertical="center" wrapText="1"/>
    </xf>
    <xf numFmtId="9" fontId="6" fillId="11" borderId="13" xfId="0" applyNumberFormat="1" applyFont="1" applyFill="1" applyBorder="1" applyAlignment="1">
      <alignment horizontal="center" vertical="center"/>
    </xf>
    <xf numFmtId="0" fontId="33" fillId="13" borderId="79" xfId="0" applyFont="1" applyFill="1" applyBorder="1" applyAlignment="1">
      <alignment vertical="center" wrapText="1"/>
    </xf>
    <xf numFmtId="0" fontId="0" fillId="0" borderId="0" xfId="0" applyFont="1" applyAlignment="1">
      <alignment horizontal="center" vertical="center"/>
    </xf>
    <xf numFmtId="0" fontId="40" fillId="0" borderId="0" xfId="0" applyFont="1" applyAlignment="1">
      <alignment horizontal="center" vertical="center"/>
    </xf>
    <xf numFmtId="0" fontId="0" fillId="0" borderId="0" xfId="0" applyFont="1" applyAlignment="1">
      <alignment wrapText="1"/>
    </xf>
    <xf numFmtId="0" fontId="18" fillId="0" borderId="13" xfId="0" applyFont="1" applyBorder="1" applyAlignment="1">
      <alignment horizontal="center" vertical="center" wrapText="1"/>
    </xf>
    <xf numFmtId="0" fontId="40" fillId="0" borderId="44" xfId="0" applyFont="1" applyBorder="1" applyAlignment="1">
      <alignment horizontal="center" vertical="center" wrapText="1"/>
    </xf>
    <xf numFmtId="0" fontId="41" fillId="20" borderId="13" xfId="0" applyFont="1" applyFill="1" applyBorder="1" applyAlignment="1">
      <alignment horizontal="center" vertical="center" wrapText="1"/>
    </xf>
    <xf numFmtId="0" fontId="41" fillId="0" borderId="0" xfId="0" applyFont="1" applyAlignment="1">
      <alignment horizontal="center" vertical="center" wrapText="1"/>
    </xf>
    <xf numFmtId="0" fontId="42" fillId="0" borderId="13" xfId="0" applyFont="1" applyBorder="1"/>
    <xf numFmtId="9" fontId="42" fillId="0" borderId="44" xfId="0" applyNumberFormat="1" applyFont="1" applyBorder="1" applyAlignment="1">
      <alignment horizontal="center" vertical="center"/>
    </xf>
    <xf numFmtId="164" fontId="42" fillId="0" borderId="13" xfId="0" applyNumberFormat="1" applyFont="1" applyBorder="1" applyAlignment="1">
      <alignment horizontal="center"/>
    </xf>
    <xf numFmtId="164" fontId="42" fillId="0" borderId="0" xfId="0" applyNumberFormat="1" applyFont="1" applyAlignment="1">
      <alignment horizontal="center"/>
    </xf>
    <xf numFmtId="0" fontId="40" fillId="0" borderId="13" xfId="0" applyFont="1" applyBorder="1" applyAlignment="1">
      <alignment horizontal="center"/>
    </xf>
    <xf numFmtId="9" fontId="42" fillId="5" borderId="70" xfId="0" applyNumberFormat="1" applyFont="1" applyFill="1" applyBorder="1" applyAlignment="1">
      <alignment horizontal="center" vertical="center"/>
    </xf>
    <xf numFmtId="164" fontId="42" fillId="0" borderId="13" xfId="0" applyNumberFormat="1" applyFont="1" applyBorder="1" applyAlignment="1">
      <alignment horizontal="center" vertical="center"/>
    </xf>
    <xf numFmtId="0" fontId="41" fillId="0" borderId="13" xfId="0" applyFont="1" applyBorder="1" applyAlignment="1">
      <alignment horizontal="center" vertical="center" wrapText="1"/>
    </xf>
    <xf numFmtId="9" fontId="42" fillId="0" borderId="13" xfId="0" applyNumberFormat="1" applyFont="1" applyBorder="1" applyAlignment="1">
      <alignment horizontal="center" vertical="center"/>
    </xf>
    <xf numFmtId="9" fontId="42" fillId="0" borderId="34" xfId="0" applyNumberFormat="1" applyFont="1" applyBorder="1" applyAlignment="1">
      <alignment horizontal="center" vertical="center"/>
    </xf>
    <xf numFmtId="0" fontId="0" fillId="5" borderId="14" xfId="0" applyFont="1" applyFill="1" applyBorder="1"/>
    <xf numFmtId="0" fontId="40" fillId="0" borderId="13" xfId="0" applyFont="1" applyBorder="1" applyAlignment="1">
      <alignment horizontal="center" vertical="center" wrapText="1"/>
    </xf>
    <xf numFmtId="9" fontId="42" fillId="0" borderId="13" xfId="0" applyNumberFormat="1" applyFont="1" applyBorder="1" applyAlignment="1">
      <alignment horizontal="center"/>
    </xf>
    <xf numFmtId="0" fontId="13" fillId="0" borderId="0" xfId="0" applyFont="1"/>
    <xf numFmtId="0" fontId="45" fillId="0" borderId="0" xfId="0" applyFont="1" applyAlignment="1">
      <alignment horizontal="left" vertical="center"/>
    </xf>
    <xf numFmtId="0" fontId="46" fillId="0" borderId="0" xfId="0" applyFont="1"/>
    <xf numFmtId="0" fontId="46" fillId="0" borderId="0" xfId="0" applyFont="1" applyAlignment="1">
      <alignment horizontal="left" vertical="center"/>
    </xf>
    <xf numFmtId="0" fontId="46" fillId="0" borderId="0" xfId="0" applyFont="1" applyAlignment="1">
      <alignment horizontal="left"/>
    </xf>
    <xf numFmtId="0" fontId="48" fillId="0" borderId="0" xfId="0" applyFont="1" applyAlignment="1">
      <alignment vertical="center" textRotation="90"/>
    </xf>
    <xf numFmtId="0" fontId="49" fillId="0" borderId="0" xfId="0" applyFont="1"/>
    <xf numFmtId="9" fontId="49" fillId="21" borderId="13" xfId="0" applyNumberFormat="1" applyFont="1" applyFill="1" applyBorder="1" applyAlignment="1">
      <alignment horizontal="center" vertical="center"/>
    </xf>
    <xf numFmtId="164" fontId="49" fillId="0" borderId="13" xfId="0" applyNumberFormat="1" applyFont="1" applyBorder="1" applyAlignment="1">
      <alignment horizontal="center" vertical="center"/>
    </xf>
    <xf numFmtId="0" fontId="49" fillId="0" borderId="0" xfId="0" applyFont="1" applyAlignment="1">
      <alignment horizontal="center" vertical="center"/>
    </xf>
    <xf numFmtId="0" fontId="50" fillId="0" borderId="0" xfId="0" applyFont="1" applyAlignment="1">
      <alignment vertical="center"/>
    </xf>
    <xf numFmtId="0" fontId="15" fillId="11" borderId="54" xfId="0" applyFont="1" applyFill="1" applyBorder="1" applyAlignment="1">
      <alignment horizontal="center" vertical="center"/>
    </xf>
    <xf numFmtId="0" fontId="54" fillId="0" borderId="15" xfId="0" applyFont="1" applyBorder="1" applyAlignment="1">
      <alignment horizontal="left" vertical="center" wrapText="1"/>
    </xf>
    <xf numFmtId="0" fontId="54" fillId="0" borderId="2" xfId="0" applyFont="1" applyBorder="1" applyAlignment="1">
      <alignment horizontal="left" vertical="center" wrapText="1"/>
    </xf>
    <xf numFmtId="0" fontId="11" fillId="11" borderId="52" xfId="0" applyFont="1" applyFill="1" applyBorder="1" applyAlignment="1">
      <alignment horizontal="center" vertical="center"/>
    </xf>
    <xf numFmtId="0" fontId="11" fillId="12" borderId="95" xfId="0" applyFont="1" applyFill="1" applyBorder="1" applyAlignment="1">
      <alignment horizontal="center" vertical="center"/>
    </xf>
    <xf numFmtId="0" fontId="11" fillId="12" borderId="96" xfId="0" applyFont="1" applyFill="1" applyBorder="1" applyAlignment="1">
      <alignment horizontal="center" vertical="center"/>
    </xf>
    <xf numFmtId="0" fontId="0" fillId="0" borderId="97" xfId="0" applyFont="1" applyBorder="1"/>
    <xf numFmtId="0" fontId="0" fillId="0" borderId="99" xfId="0" applyFont="1" applyBorder="1"/>
    <xf numFmtId="0" fontId="0" fillId="0" borderId="100" xfId="0" applyFont="1" applyBorder="1"/>
    <xf numFmtId="0" fontId="0" fillId="0" borderId="102" xfId="0" applyFont="1" applyBorder="1"/>
    <xf numFmtId="0" fontId="61" fillId="0" borderId="0" xfId="0" applyFont="1"/>
    <xf numFmtId="16" fontId="37" fillId="3" borderId="82" xfId="0" applyNumberFormat="1" applyFont="1" applyFill="1" applyBorder="1" applyAlignment="1">
      <alignment horizontal="center" vertical="center" wrapText="1"/>
    </xf>
    <xf numFmtId="16" fontId="7" fillId="3" borderId="57" xfId="0" applyNumberFormat="1" applyFont="1" applyFill="1" applyBorder="1" applyAlignment="1">
      <alignment vertical="center" wrapText="1"/>
    </xf>
    <xf numFmtId="0" fontId="30" fillId="0" borderId="105" xfId="0" applyFont="1" applyBorder="1" applyAlignment="1">
      <alignment vertical="center" wrapText="1"/>
    </xf>
    <xf numFmtId="0" fontId="3" fillId="0" borderId="76" xfId="0" applyFont="1" applyBorder="1" applyAlignment="1">
      <alignment wrapText="1"/>
    </xf>
    <xf numFmtId="0" fontId="44" fillId="0" borderId="13" xfId="0" applyFont="1" applyBorder="1" applyAlignment="1">
      <alignment vertical="center" wrapText="1"/>
    </xf>
    <xf numFmtId="0" fontId="44" fillId="0" borderId="15" xfId="0" applyFont="1" applyBorder="1" applyAlignment="1">
      <alignment vertical="center" wrapText="1"/>
    </xf>
    <xf numFmtId="9" fontId="13" fillId="5" borderId="66" xfId="0" applyNumberFormat="1" applyFont="1" applyFill="1" applyBorder="1" applyAlignment="1">
      <alignment horizontal="center" vertical="center" wrapText="1"/>
    </xf>
    <xf numFmtId="9" fontId="0" fillId="5" borderId="66" xfId="0" applyNumberFormat="1" applyFont="1" applyFill="1" applyBorder="1" applyAlignment="1">
      <alignment horizontal="center" vertical="center" wrapText="1"/>
    </xf>
    <xf numFmtId="0" fontId="0" fillId="0" borderId="66" xfId="0" applyFont="1" applyBorder="1" applyAlignment="1">
      <alignment horizontal="center" vertical="center"/>
    </xf>
    <xf numFmtId="0" fontId="3" fillId="0" borderId="108" xfId="0" applyFont="1" applyBorder="1" applyAlignment="1"/>
    <xf numFmtId="0" fontId="0" fillId="0" borderId="108" xfId="0" applyFont="1" applyBorder="1" applyAlignment="1">
      <alignment horizontal="center" vertical="center"/>
    </xf>
    <xf numFmtId="0" fontId="3" fillId="0" borderId="108" xfId="0" applyFont="1" applyBorder="1" applyAlignment="1">
      <alignment horizontal="center" vertical="center"/>
    </xf>
    <xf numFmtId="9" fontId="0" fillId="5" borderId="59" xfId="0" applyNumberFormat="1" applyFont="1" applyFill="1" applyBorder="1" applyAlignment="1">
      <alignment horizontal="center" vertical="center" wrapText="1"/>
    </xf>
    <xf numFmtId="9" fontId="0" fillId="5" borderId="76" xfId="0" applyNumberFormat="1" applyFont="1" applyFill="1" applyBorder="1" applyAlignment="1">
      <alignment horizontal="center" vertical="center" wrapText="1"/>
    </xf>
    <xf numFmtId="9" fontId="0" fillId="5" borderId="108" xfId="0" applyNumberFormat="1" applyFont="1" applyFill="1" applyBorder="1" applyAlignment="1">
      <alignment horizontal="center" vertical="center" wrapText="1"/>
    </xf>
    <xf numFmtId="0" fontId="30" fillId="0" borderId="108" xfId="0" applyFont="1" applyBorder="1" applyAlignment="1">
      <alignment vertical="center" wrapText="1"/>
    </xf>
    <xf numFmtId="9" fontId="0" fillId="5" borderId="78" xfId="0" applyNumberFormat="1" applyFont="1" applyFill="1" applyBorder="1" applyAlignment="1">
      <alignment horizontal="center" vertical="center" wrapText="1"/>
    </xf>
    <xf numFmtId="0" fontId="0" fillId="6" borderId="108" xfId="0" applyFont="1" applyFill="1" applyBorder="1" applyAlignment="1">
      <alignment horizontal="center" vertical="center"/>
    </xf>
    <xf numFmtId="0" fontId="0" fillId="0" borderId="70" xfId="0" applyFont="1" applyBorder="1" applyAlignment="1">
      <alignment horizontal="center" vertical="center"/>
    </xf>
    <xf numFmtId="9" fontId="0" fillId="5" borderId="79" xfId="0" applyNumberFormat="1" applyFont="1" applyFill="1" applyBorder="1" applyAlignment="1">
      <alignment horizontal="center" vertical="center" wrapText="1"/>
    </xf>
    <xf numFmtId="9" fontId="0" fillId="5" borderId="103" xfId="0" applyNumberFormat="1" applyFont="1" applyFill="1" applyBorder="1" applyAlignment="1">
      <alignment horizontal="center" vertical="center" wrapText="1"/>
    </xf>
    <xf numFmtId="0" fontId="0" fillId="0" borderId="79" xfId="0" applyFont="1" applyBorder="1" applyAlignment="1">
      <alignment horizontal="left" vertical="center" wrapText="1"/>
    </xf>
    <xf numFmtId="9" fontId="13" fillId="5" borderId="78" xfId="0" applyNumberFormat="1" applyFont="1" applyFill="1" applyBorder="1" applyAlignment="1">
      <alignment horizontal="center" vertical="center" wrapText="1"/>
    </xf>
    <xf numFmtId="164" fontId="0" fillId="5" borderId="13" xfId="0" applyNumberFormat="1" applyFont="1" applyFill="1" applyBorder="1" applyAlignment="1">
      <alignment horizontal="center" vertical="center" wrapText="1"/>
    </xf>
    <xf numFmtId="0" fontId="0" fillId="0" borderId="0" xfId="0" applyFont="1" applyAlignment="1"/>
    <xf numFmtId="0" fontId="0" fillId="0" borderId="66" xfId="0" applyFont="1" applyBorder="1" applyAlignment="1">
      <alignment horizontal="center" vertical="center"/>
    </xf>
    <xf numFmtId="0" fontId="0" fillId="0" borderId="70" xfId="0" applyFont="1" applyBorder="1" applyAlignment="1">
      <alignment vertical="center" wrapText="1"/>
    </xf>
    <xf numFmtId="9" fontId="12" fillId="0" borderId="70" xfId="0" applyNumberFormat="1" applyFont="1" applyBorder="1" applyAlignment="1">
      <alignment horizontal="center" vertical="center" wrapText="1"/>
    </xf>
    <xf numFmtId="9" fontId="13" fillId="20" borderId="56" xfId="0" applyNumberFormat="1" applyFont="1" applyFill="1" applyBorder="1" applyAlignment="1">
      <alignment horizontal="center" vertical="center" wrapText="1"/>
    </xf>
    <xf numFmtId="9" fontId="13" fillId="20" borderId="73" xfId="0" applyNumberFormat="1" applyFont="1" applyFill="1" applyBorder="1" applyAlignment="1">
      <alignment horizontal="center" vertical="center" wrapText="1"/>
    </xf>
    <xf numFmtId="0" fontId="0" fillId="24" borderId="13" xfId="0" applyFont="1" applyFill="1" applyBorder="1" applyAlignment="1">
      <alignment horizontal="center" vertical="center"/>
    </xf>
    <xf numFmtId="0" fontId="0" fillId="0" borderId="66" xfId="0" applyFont="1" applyBorder="1" applyAlignment="1">
      <alignment horizontal="center" vertical="center"/>
    </xf>
    <xf numFmtId="0" fontId="44" fillId="0" borderId="13" xfId="0" applyFont="1" applyBorder="1" applyAlignment="1">
      <alignment horizontal="left" vertical="center" wrapText="1"/>
    </xf>
    <xf numFmtId="0" fontId="44" fillId="0" borderId="31" xfId="0" applyFont="1" applyBorder="1" applyAlignment="1">
      <alignment vertical="center" wrapText="1"/>
    </xf>
    <xf numFmtId="0" fontId="44" fillId="0" borderId="44" xfId="0" applyFont="1" applyBorder="1" applyAlignment="1">
      <alignment wrapText="1"/>
    </xf>
    <xf numFmtId="0" fontId="44" fillId="0" borderId="44" xfId="0" applyFont="1" applyBorder="1" applyAlignment="1">
      <alignment vertical="center" wrapText="1"/>
    </xf>
    <xf numFmtId="0" fontId="44" fillId="0" borderId="34" xfId="0" applyFont="1" applyBorder="1" applyAlignment="1">
      <alignment wrapText="1"/>
    </xf>
    <xf numFmtId="0" fontId="16" fillId="13" borderId="74" xfId="0" applyFont="1" applyFill="1" applyBorder="1" applyAlignment="1">
      <alignment vertical="center" wrapText="1"/>
    </xf>
    <xf numFmtId="0" fontId="52" fillId="0" borderId="13" xfId="0" applyFont="1" applyBorder="1" applyAlignment="1">
      <alignment horizontal="center" vertical="center"/>
    </xf>
    <xf numFmtId="0" fontId="44" fillId="0" borderId="13" xfId="0" applyFont="1" applyBorder="1" applyAlignment="1">
      <alignment horizontal="justify" vertical="center" wrapText="1"/>
    </xf>
    <xf numFmtId="0" fontId="67" fillId="0" borderId="13" xfId="0" applyFont="1" applyBorder="1" applyAlignment="1">
      <alignment horizontal="center" vertical="center"/>
    </xf>
    <xf numFmtId="9" fontId="67" fillId="20" borderId="13" xfId="0" applyNumberFormat="1" applyFont="1" applyFill="1" applyBorder="1" applyAlignment="1">
      <alignment horizontal="center" vertical="center" wrapText="1"/>
    </xf>
    <xf numFmtId="0" fontId="68" fillId="0" borderId="13" xfId="0" applyFont="1" applyBorder="1" applyAlignment="1">
      <alignment horizontal="left" vertical="center" wrapText="1"/>
    </xf>
    <xf numFmtId="9" fontId="3" fillId="20" borderId="13" xfId="0" applyNumberFormat="1" applyFont="1" applyFill="1" applyBorder="1" applyAlignment="1">
      <alignment horizontal="center" vertical="center" wrapText="1"/>
    </xf>
    <xf numFmtId="9" fontId="0" fillId="0" borderId="0" xfId="0" applyNumberFormat="1" applyFont="1"/>
    <xf numFmtId="0" fontId="44" fillId="0" borderId="1" xfId="0" applyFont="1" applyBorder="1" applyAlignment="1">
      <alignment vertical="center" wrapText="1"/>
    </xf>
    <xf numFmtId="0" fontId="44" fillId="0" borderId="24" xfId="0" applyFont="1" applyBorder="1" applyAlignment="1">
      <alignment vertical="center" wrapText="1"/>
    </xf>
    <xf numFmtId="0" fontId="12" fillId="0" borderId="15" xfId="0" applyFont="1" applyBorder="1" applyAlignment="1">
      <alignment horizontal="justify" vertical="center" wrapText="1"/>
    </xf>
    <xf numFmtId="0" fontId="3" fillId="0" borderId="24" xfId="0" applyFont="1" applyBorder="1" applyAlignment="1">
      <alignment horizontal="justify" vertical="center" wrapText="1"/>
    </xf>
    <xf numFmtId="6" fontId="19" fillId="0" borderId="15" xfId="0" applyNumberFormat="1" applyFont="1" applyBorder="1" applyAlignment="1">
      <alignment horizontal="center" vertical="center" wrapText="1"/>
    </xf>
    <xf numFmtId="0" fontId="3" fillId="0" borderId="24" xfId="0" applyFont="1" applyBorder="1"/>
    <xf numFmtId="0" fontId="3" fillId="0" borderId="34" xfId="0" applyFont="1" applyBorder="1"/>
    <xf numFmtId="0" fontId="11" fillId="0" borderId="15" xfId="0" applyFont="1" applyBorder="1" applyAlignment="1">
      <alignment horizontal="justify" vertical="center" wrapText="1"/>
    </xf>
    <xf numFmtId="0" fontId="3" fillId="0" borderId="24" xfId="0" applyFont="1" applyBorder="1" applyAlignment="1">
      <alignment horizontal="justify" vertical="center"/>
    </xf>
    <xf numFmtId="0" fontId="3" fillId="0" borderId="34" xfId="0" applyFont="1" applyBorder="1" applyAlignment="1">
      <alignment horizontal="justify" vertical="center"/>
    </xf>
    <xf numFmtId="0" fontId="11" fillId="0" borderId="15" xfId="0" applyFont="1" applyBorder="1" applyAlignment="1">
      <alignment vertical="top" wrapText="1"/>
    </xf>
    <xf numFmtId="0" fontId="11" fillId="0" borderId="15" xfId="0" applyFont="1" applyBorder="1" applyAlignment="1">
      <alignment vertical="center" wrapText="1"/>
    </xf>
    <xf numFmtId="0" fontId="3" fillId="0" borderId="34" xfId="0" applyFont="1" applyBorder="1" applyAlignment="1">
      <alignment vertical="center"/>
    </xf>
    <xf numFmtId="0" fontId="11" fillId="0" borderId="15" xfId="0" applyFont="1" applyBorder="1" applyAlignment="1">
      <alignment horizontal="center" vertical="center" wrapText="1"/>
    </xf>
    <xf numFmtId="0" fontId="12" fillId="0" borderId="2" xfId="0" applyFont="1" applyBorder="1" applyAlignment="1">
      <alignment horizontal="center" vertical="center" wrapText="1"/>
    </xf>
    <xf numFmtId="0" fontId="3" fillId="0" borderId="31" xfId="0" applyFont="1" applyBorder="1"/>
    <xf numFmtId="0" fontId="12" fillId="0" borderId="15" xfId="0" applyFont="1" applyBorder="1" applyAlignment="1">
      <alignment horizontal="center" vertical="center" wrapText="1"/>
    </xf>
    <xf numFmtId="0" fontId="6" fillId="13" borderId="28" xfId="0" applyFont="1" applyFill="1" applyBorder="1" applyAlignment="1">
      <alignment horizontal="center" vertical="center" wrapText="1"/>
    </xf>
    <xf numFmtId="0" fontId="3" fillId="0" borderId="29" xfId="0" applyFont="1" applyBorder="1"/>
    <xf numFmtId="0" fontId="3" fillId="0" borderId="30" xfId="0" applyFont="1" applyBorder="1"/>
    <xf numFmtId="0" fontId="22" fillId="15" borderId="44" xfId="0" applyFont="1" applyFill="1" applyBorder="1" applyAlignment="1">
      <alignment horizontal="center" vertical="center" wrapText="1"/>
    </xf>
    <xf numFmtId="0" fontId="3" fillId="0" borderId="51" xfId="0" applyFont="1" applyBorder="1"/>
    <xf numFmtId="0" fontId="3" fillId="0" borderId="55" xfId="0" applyFont="1" applyBorder="1"/>
    <xf numFmtId="0" fontId="23" fillId="13" borderId="56" xfId="0" applyFont="1" applyFill="1" applyBorder="1" applyAlignment="1">
      <alignment horizontal="center" vertical="center" wrapText="1"/>
    </xf>
    <xf numFmtId="0" fontId="11" fillId="0" borderId="15" xfId="0" applyFont="1" applyBorder="1" applyAlignment="1">
      <alignment horizontal="left" vertical="center" wrapText="1"/>
    </xf>
    <xf numFmtId="0" fontId="20" fillId="13" borderId="44" xfId="0" applyFont="1" applyFill="1" applyBorder="1" applyAlignment="1">
      <alignment horizontal="center" vertical="center" wrapText="1"/>
    </xf>
    <xf numFmtId="0" fontId="3" fillId="0" borderId="47" xfId="0" applyFont="1" applyBorder="1"/>
    <xf numFmtId="0" fontId="12" fillId="0" borderId="15" xfId="0" applyFont="1" applyBorder="1" applyAlignment="1">
      <alignment horizontal="left" vertical="center" wrapText="1"/>
    </xf>
    <xf numFmtId="0" fontId="11" fillId="0" borderId="2" xfId="0" applyFont="1" applyBorder="1" applyAlignment="1">
      <alignment horizontal="center" vertical="center" wrapText="1"/>
    </xf>
    <xf numFmtId="0" fontId="12" fillId="11" borderId="40" xfId="0" applyFont="1" applyFill="1" applyBorder="1" applyAlignment="1">
      <alignment horizontal="center" vertical="center" wrapText="1"/>
    </xf>
    <xf numFmtId="0" fontId="3" fillId="0" borderId="43" xfId="0" applyFont="1" applyBorder="1"/>
    <xf numFmtId="0" fontId="12" fillId="0" borderId="4" xfId="0" applyFont="1" applyBorder="1" applyAlignment="1">
      <alignment horizontal="center" vertical="center" wrapText="1"/>
    </xf>
    <xf numFmtId="0" fontId="3" fillId="0" borderId="33" xfId="0" applyFont="1" applyBorder="1"/>
    <xf numFmtId="3" fontId="19" fillId="0" borderId="15" xfId="0" applyNumberFormat="1" applyFont="1" applyBorder="1" applyAlignment="1">
      <alignment horizontal="center" vertical="center" wrapText="1"/>
    </xf>
    <xf numFmtId="0" fontId="6" fillId="13" borderId="44" xfId="0" applyFont="1" applyFill="1" applyBorder="1" applyAlignment="1">
      <alignment horizontal="center" vertical="center" wrapText="1"/>
    </xf>
    <xf numFmtId="0" fontId="23" fillId="13" borderId="59" xfId="0" applyFont="1" applyFill="1" applyBorder="1" applyAlignment="1">
      <alignment horizontal="center" vertical="center" wrapText="1"/>
    </xf>
    <xf numFmtId="0" fontId="3" fillId="0" borderId="59" xfId="0" applyFont="1" applyBorder="1"/>
    <xf numFmtId="0" fontId="0" fillId="16" borderId="97" xfId="0" applyFont="1" applyFill="1" applyBorder="1" applyAlignment="1">
      <alignment horizontal="center"/>
    </xf>
    <xf numFmtId="0" fontId="3" fillId="0" borderId="98" xfId="0" applyFont="1" applyBorder="1"/>
    <xf numFmtId="0" fontId="3" fillId="0" borderId="99" xfId="0" applyFont="1" applyBorder="1"/>
    <xf numFmtId="0" fontId="3" fillId="0" borderId="100" xfId="0" applyFont="1" applyBorder="1"/>
    <xf numFmtId="0" fontId="3" fillId="0" borderId="101" xfId="0" applyFont="1" applyBorder="1"/>
    <xf numFmtId="0" fontId="3" fillId="0" borderId="102" xfId="0" applyFont="1" applyBorder="1"/>
    <xf numFmtId="0" fontId="26" fillId="16" borderId="97" xfId="0" applyFont="1" applyFill="1" applyBorder="1" applyAlignment="1">
      <alignment horizontal="center" vertical="center"/>
    </xf>
    <xf numFmtId="0" fontId="0" fillId="0" borderId="15" xfId="0" applyFont="1" applyBorder="1" applyAlignment="1">
      <alignment horizontal="center" vertical="center" wrapText="1"/>
    </xf>
    <xf numFmtId="0" fontId="11" fillId="0" borderId="66" xfId="0" applyFont="1" applyBorder="1" applyAlignment="1">
      <alignment horizontal="justify" vertical="center" wrapText="1"/>
    </xf>
    <xf numFmtId="0" fontId="11" fillId="0" borderId="35" xfId="0" applyFont="1" applyBorder="1" applyAlignment="1">
      <alignment horizontal="justify" vertical="center" wrapText="1"/>
    </xf>
    <xf numFmtId="0" fontId="11" fillId="0" borderId="57" xfId="0" applyFont="1" applyBorder="1" applyAlignment="1">
      <alignment horizontal="justify" vertical="center" wrapText="1"/>
    </xf>
    <xf numFmtId="0" fontId="12" fillId="0" borderId="66" xfId="0" applyFont="1" applyBorder="1" applyAlignment="1">
      <alignment horizontal="justify" vertical="center" wrapText="1"/>
    </xf>
    <xf numFmtId="0" fontId="12" fillId="0" borderId="57" xfId="0" applyFont="1" applyBorder="1" applyAlignment="1">
      <alignment horizontal="justify" vertical="center" wrapText="1"/>
    </xf>
    <xf numFmtId="0" fontId="19" fillId="16" borderId="15" xfId="0" applyFont="1" applyFill="1" applyBorder="1" applyAlignment="1">
      <alignment horizontal="center" vertical="center" wrapText="1"/>
    </xf>
    <xf numFmtId="6" fontId="19" fillId="0" borderId="15" xfId="0" applyNumberFormat="1" applyFont="1" applyBorder="1" applyAlignment="1">
      <alignment horizontal="center" vertical="center"/>
    </xf>
    <xf numFmtId="0" fontId="24" fillId="0" borderId="15" xfId="0" applyFont="1" applyBorder="1" applyAlignment="1">
      <alignment horizontal="center" vertical="center" textRotation="90" wrapText="1"/>
    </xf>
    <xf numFmtId="9" fontId="25" fillId="10" borderId="15" xfId="0" applyNumberFormat="1" applyFont="1" applyFill="1" applyBorder="1" applyAlignment="1">
      <alignment horizontal="center" vertical="center" wrapText="1"/>
    </xf>
    <xf numFmtId="0" fontId="0" fillId="0" borderId="0" xfId="0" applyFont="1" applyAlignment="1">
      <alignment horizontal="center"/>
    </xf>
    <xf numFmtId="0" fontId="0" fillId="0" borderId="0" xfId="0" applyFont="1" applyAlignment="1"/>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2" fillId="0" borderId="2" xfId="0" applyFont="1" applyBorder="1" applyAlignment="1">
      <alignment horizontal="center" vertical="center"/>
    </xf>
    <xf numFmtId="0" fontId="3" fillId="0" borderId="3" xfId="0" applyFont="1" applyBorder="1"/>
    <xf numFmtId="0" fontId="3" fillId="0" borderId="4" xfId="0" applyFont="1" applyBorder="1"/>
    <xf numFmtId="0" fontId="59" fillId="2" borderId="5" xfId="0" applyFont="1" applyFill="1" applyBorder="1" applyAlignment="1">
      <alignment horizontal="center" vertical="center"/>
    </xf>
    <xf numFmtId="0" fontId="3" fillId="0" borderId="6" xfId="0" applyFont="1" applyBorder="1"/>
    <xf numFmtId="0" fontId="3" fillId="0" borderId="7" xfId="0" applyFont="1" applyBorder="1"/>
    <xf numFmtId="0" fontId="5" fillId="3" borderId="8" xfId="0" applyFont="1" applyFill="1" applyBorder="1" applyAlignment="1">
      <alignment horizontal="center" vertical="center" wrapText="1"/>
    </xf>
    <xf numFmtId="0" fontId="3" fillId="0" borderId="9" xfId="0" applyFont="1" applyBorder="1"/>
    <xf numFmtId="0" fontId="3" fillId="0" borderId="10" xfId="0" applyFont="1" applyBorder="1"/>
    <xf numFmtId="0" fontId="8" fillId="2" borderId="16" xfId="0" applyFont="1" applyFill="1" applyBorder="1" applyAlignment="1">
      <alignment horizontal="center" vertical="center" wrapText="1"/>
    </xf>
    <xf numFmtId="0" fontId="3" fillId="0" borderId="17" xfId="0" applyFont="1" applyBorder="1"/>
    <xf numFmtId="0" fontId="3" fillId="0" borderId="18" xfId="0" applyFont="1" applyBorder="1"/>
    <xf numFmtId="0" fontId="8" fillId="6" borderId="15" xfId="0" applyFont="1" applyFill="1" applyBorder="1" applyAlignment="1">
      <alignment horizontal="center" vertical="center"/>
    </xf>
    <xf numFmtId="0" fontId="8" fillId="6" borderId="15" xfId="0" applyFont="1" applyFill="1" applyBorder="1" applyAlignment="1">
      <alignment horizontal="center" vertical="center" wrapText="1"/>
    </xf>
    <xf numFmtId="0" fontId="3" fillId="0" borderId="35" xfId="0" applyFont="1" applyBorder="1"/>
    <xf numFmtId="0" fontId="8" fillId="6" borderId="19" xfId="0" applyFont="1" applyFill="1" applyBorder="1" applyAlignment="1">
      <alignment horizontal="center" vertical="center"/>
    </xf>
    <xf numFmtId="0" fontId="8" fillId="6" borderId="19" xfId="0" applyFont="1" applyFill="1" applyBorder="1" applyAlignment="1">
      <alignment horizontal="center" vertical="center" wrapText="1"/>
    </xf>
    <xf numFmtId="0" fontId="54" fillId="0" borderId="79" xfId="0" applyFont="1" applyBorder="1" applyAlignment="1">
      <alignment horizontal="center" vertical="center"/>
    </xf>
    <xf numFmtId="0" fontId="54" fillId="0" borderId="78" xfId="0" applyFont="1" applyBorder="1" applyAlignment="1">
      <alignment horizontal="center" vertical="center"/>
    </xf>
    <xf numFmtId="0" fontId="8" fillId="7" borderId="25" xfId="0" applyFont="1" applyFill="1" applyBorder="1" applyAlignment="1">
      <alignment horizontal="center" vertical="center" wrapText="1"/>
    </xf>
    <xf numFmtId="0" fontId="3" fillId="0" borderId="36" xfId="0" applyFont="1" applyBorder="1"/>
    <xf numFmtId="0" fontId="8" fillId="6" borderId="26" xfId="0" applyFont="1" applyFill="1" applyBorder="1" applyAlignment="1">
      <alignment horizontal="center" vertical="center" wrapText="1"/>
    </xf>
    <xf numFmtId="0" fontId="3" fillId="0" borderId="37" xfId="0" applyFont="1" applyBorder="1"/>
    <xf numFmtId="0" fontId="12" fillId="0" borderId="4" xfId="0" applyFont="1" applyBorder="1" applyAlignment="1">
      <alignment horizontal="left" vertical="center" wrapText="1"/>
    </xf>
    <xf numFmtId="0" fontId="12" fillId="0" borderId="15" xfId="0" applyFont="1" applyBorder="1" applyAlignment="1">
      <alignment horizontal="left" vertical="center"/>
    </xf>
    <xf numFmtId="0" fontId="12" fillId="0" borderId="42" xfId="0" applyFont="1" applyBorder="1" applyAlignment="1">
      <alignment horizontal="left" vertical="center" wrapText="1"/>
    </xf>
    <xf numFmtId="0" fontId="8" fillId="6" borderId="20" xfId="0" applyFont="1" applyFill="1" applyBorder="1" applyAlignment="1">
      <alignment horizontal="center" vertical="center" wrapText="1"/>
    </xf>
    <xf numFmtId="0" fontId="3" fillId="0" borderId="21" xfId="0" applyFont="1" applyBorder="1"/>
    <xf numFmtId="0" fontId="3" fillId="0" borderId="22" xfId="0" applyFont="1" applyBorder="1"/>
    <xf numFmtId="0" fontId="3" fillId="0" borderId="32" xfId="0" applyFont="1" applyBorder="1"/>
    <xf numFmtId="0" fontId="8" fillId="6" borderId="23" xfId="0" applyFont="1" applyFill="1" applyBorder="1" applyAlignment="1">
      <alignment horizontal="center" vertical="center" wrapText="1"/>
    </xf>
    <xf numFmtId="0" fontId="8" fillId="6" borderId="23" xfId="0" applyFont="1" applyFill="1" applyBorder="1" applyAlignment="1">
      <alignment horizontal="center" vertical="center"/>
    </xf>
    <xf numFmtId="6" fontId="14" fillId="0" borderId="4" xfId="0" applyNumberFormat="1" applyFont="1" applyBorder="1" applyAlignment="1">
      <alignment horizontal="center" vertical="center" wrapText="1"/>
    </xf>
    <xf numFmtId="0" fontId="3" fillId="0" borderId="42" xfId="0" applyFont="1" applyBorder="1"/>
    <xf numFmtId="0" fontId="3" fillId="0" borderId="24" xfId="0" applyFont="1" applyBorder="1" applyAlignment="1">
      <alignment vertical="center"/>
    </xf>
    <xf numFmtId="0" fontId="9" fillId="13" borderId="44" xfId="0" applyFont="1" applyFill="1" applyBorder="1" applyAlignment="1">
      <alignment horizontal="center" vertical="center" wrapText="1"/>
    </xf>
    <xf numFmtId="0" fontId="17" fillId="0" borderId="4" xfId="0" applyFont="1" applyBorder="1" applyAlignment="1">
      <alignment horizontal="center" vertical="center" wrapText="1"/>
    </xf>
    <xf numFmtId="0" fontId="3" fillId="0" borderId="34" xfId="0" applyFont="1" applyBorder="1" applyAlignment="1">
      <alignment horizontal="justify" vertical="center" wrapText="1"/>
    </xf>
    <xf numFmtId="0" fontId="11" fillId="0" borderId="66" xfId="0" applyFont="1" applyBorder="1" applyAlignment="1">
      <alignment horizontal="center" vertical="center" wrapText="1"/>
    </xf>
    <xf numFmtId="0" fontId="11" fillId="0" borderId="35" xfId="0" applyFont="1" applyBorder="1" applyAlignment="1">
      <alignment horizontal="center" vertical="center" wrapText="1"/>
    </xf>
    <xf numFmtId="0" fontId="11" fillId="0" borderId="57" xfId="0" applyFont="1" applyBorder="1" applyAlignment="1">
      <alignment horizontal="center" vertical="center" wrapText="1"/>
    </xf>
    <xf numFmtId="0" fontId="11" fillId="0" borderId="15" xfId="0" applyFont="1" applyBorder="1" applyAlignment="1">
      <alignment horizontal="center" vertical="center"/>
    </xf>
    <xf numFmtId="0" fontId="11" fillId="0" borderId="2" xfId="0" applyFont="1" applyBorder="1" applyAlignment="1">
      <alignment horizontal="center" vertical="center"/>
    </xf>
    <xf numFmtId="0" fontId="8" fillId="8" borderId="27" xfId="0" applyFont="1" applyFill="1" applyBorder="1" applyAlignment="1">
      <alignment horizontal="center" vertical="center" wrapText="1"/>
    </xf>
    <xf numFmtId="0" fontId="3" fillId="0" borderId="38" xfId="0" applyFont="1" applyBorder="1"/>
    <xf numFmtId="0" fontId="8" fillId="9" borderId="28" xfId="0" applyFont="1" applyFill="1" applyBorder="1" applyAlignment="1">
      <alignment horizontal="center" vertical="center" wrapText="1"/>
    </xf>
    <xf numFmtId="0" fontId="11" fillId="22" borderId="92" xfId="0" applyFont="1" applyFill="1" applyBorder="1" applyAlignment="1">
      <alignment horizontal="center" vertical="center"/>
    </xf>
    <xf numFmtId="0" fontId="3" fillId="22" borderId="93" xfId="0" applyFont="1" applyFill="1" applyBorder="1"/>
    <xf numFmtId="0" fontId="3" fillId="22" borderId="94" xfId="0" applyFont="1" applyFill="1" applyBorder="1"/>
    <xf numFmtId="0" fontId="11" fillId="0" borderId="4" xfId="0" applyFont="1" applyBorder="1" applyAlignment="1">
      <alignment horizontal="center" vertical="center"/>
    </xf>
    <xf numFmtId="0" fontId="3" fillId="0" borderId="1" xfId="0" applyFont="1" applyBorder="1"/>
    <xf numFmtId="0" fontId="11" fillId="11" borderId="40" xfId="0" applyFont="1" applyFill="1" applyBorder="1" applyAlignment="1">
      <alignment horizontal="center" vertical="center"/>
    </xf>
    <xf numFmtId="0" fontId="3" fillId="0" borderId="41" xfId="0" applyFont="1" applyBorder="1"/>
    <xf numFmtId="0" fontId="3" fillId="0" borderId="54" xfId="0" applyFont="1" applyBorder="1"/>
    <xf numFmtId="0" fontId="10" fillId="0" borderId="3" xfId="0" applyFont="1" applyBorder="1" applyAlignment="1">
      <alignment horizontal="center" vertical="center" textRotation="90" wrapText="1"/>
    </xf>
    <xf numFmtId="9" fontId="1" fillId="10" borderId="15" xfId="0" applyNumberFormat="1" applyFont="1" applyFill="1" applyBorder="1" applyAlignment="1">
      <alignment horizontal="center" vertical="center" wrapText="1"/>
    </xf>
    <xf numFmtId="0" fontId="8" fillId="0" borderId="15" xfId="0" applyFont="1" applyBorder="1" applyAlignment="1">
      <alignment horizontal="center" vertical="center" textRotation="90" wrapText="1"/>
    </xf>
    <xf numFmtId="0" fontId="12" fillId="0" borderId="35" xfId="0" applyFont="1" applyBorder="1" applyAlignment="1">
      <alignment horizontal="justify" vertical="center" wrapText="1"/>
    </xf>
    <xf numFmtId="0" fontId="12" fillId="11" borderId="52" xfId="0" applyFont="1" applyFill="1" applyBorder="1" applyAlignment="1">
      <alignment horizontal="center" vertical="center" wrapText="1"/>
    </xf>
    <xf numFmtId="0" fontId="18" fillId="13" borderId="44" xfId="0" applyFont="1" applyFill="1" applyBorder="1" applyAlignment="1">
      <alignment vertical="center" wrapText="1"/>
    </xf>
    <xf numFmtId="0" fontId="55" fillId="0" borderId="2" xfId="0" applyFont="1" applyBorder="1" applyAlignment="1">
      <alignment horizontal="left" vertical="center" wrapText="1"/>
    </xf>
    <xf numFmtId="0" fontId="9" fillId="13" borderId="44" xfId="0" applyFont="1" applyFill="1" applyBorder="1" applyAlignment="1">
      <alignment vertical="center" wrapText="1"/>
    </xf>
    <xf numFmtId="0" fontId="19" fillId="0" borderId="15" xfId="0" applyFont="1" applyBorder="1" applyAlignment="1">
      <alignment horizontal="center" vertical="center" wrapText="1"/>
    </xf>
    <xf numFmtId="0" fontId="18" fillId="13" borderId="44" xfId="0" applyFont="1" applyFill="1" applyBorder="1" applyAlignment="1">
      <alignment horizontal="center" vertical="center" wrapText="1"/>
    </xf>
    <xf numFmtId="3" fontId="11" fillId="0" borderId="15" xfId="0" applyNumberFormat="1" applyFont="1" applyBorder="1" applyAlignment="1">
      <alignment horizontal="center" vertical="center" wrapText="1"/>
    </xf>
    <xf numFmtId="0" fontId="13" fillId="0" borderId="15" xfId="0" applyFont="1" applyBorder="1" applyAlignment="1">
      <alignment horizontal="center" vertical="center" wrapText="1"/>
    </xf>
    <xf numFmtId="0" fontId="0" fillId="0" borderId="15" xfId="0" applyFont="1" applyBorder="1" applyAlignment="1">
      <alignment horizontal="center" vertical="center"/>
    </xf>
    <xf numFmtId="0" fontId="0" fillId="13" borderId="28" xfId="0" applyFont="1" applyFill="1" applyBorder="1" applyAlignment="1">
      <alignment horizontal="center"/>
    </xf>
    <xf numFmtId="0" fontId="33" fillId="15" borderId="44" xfId="0" applyFont="1" applyFill="1" applyBorder="1" applyAlignment="1">
      <alignment horizontal="center" vertical="center" wrapText="1"/>
    </xf>
    <xf numFmtId="0" fontId="0" fillId="13" borderId="44" xfId="0" applyFont="1" applyFill="1" applyBorder="1" applyAlignment="1">
      <alignment horizontal="center" vertical="center"/>
    </xf>
    <xf numFmtId="0" fontId="32" fillId="0" borderId="15" xfId="0" applyFont="1" applyBorder="1" applyAlignment="1">
      <alignment horizontal="left" vertical="center" wrapText="1"/>
    </xf>
    <xf numFmtId="0" fontId="0" fillId="0" borderId="15" xfId="0" applyFont="1" applyBorder="1" applyAlignment="1">
      <alignment horizontal="left" vertical="center" wrapText="1"/>
    </xf>
    <xf numFmtId="0" fontId="0" fillId="0" borderId="2" xfId="0" applyFont="1" applyBorder="1" applyAlignment="1">
      <alignment horizontal="left" vertical="center" wrapText="1"/>
    </xf>
    <xf numFmtId="0" fontId="30" fillId="0" borderId="15" xfId="0" applyFont="1" applyBorder="1" applyAlignment="1">
      <alignment horizontal="left" vertical="center" wrapText="1"/>
    </xf>
    <xf numFmtId="0" fontId="0" fillId="13" borderId="44" xfId="0" applyFont="1" applyFill="1" applyBorder="1" applyAlignment="1">
      <alignment horizontal="center" vertical="center" wrapText="1"/>
    </xf>
    <xf numFmtId="0" fontId="3" fillId="0" borderId="68" xfId="0" applyFont="1" applyBorder="1"/>
    <xf numFmtId="0" fontId="59" fillId="0" borderId="2" xfId="0" applyFont="1" applyBorder="1" applyAlignment="1">
      <alignment horizontal="center" vertical="center"/>
    </xf>
    <xf numFmtId="0" fontId="27" fillId="17" borderId="44" xfId="0" applyFont="1" applyFill="1" applyBorder="1" applyAlignment="1">
      <alignment horizontal="center" vertical="center" wrapText="1"/>
    </xf>
    <xf numFmtId="0" fontId="8" fillId="6" borderId="62" xfId="0" applyFont="1" applyFill="1" applyBorder="1" applyAlignment="1">
      <alignment horizontal="center" vertical="center" wrapText="1"/>
    </xf>
    <xf numFmtId="0" fontId="3" fillId="0" borderId="63" xfId="0" applyFont="1" applyBorder="1"/>
    <xf numFmtId="0" fontId="3" fillId="0" borderId="64" xfId="0" applyFont="1" applyBorder="1"/>
    <xf numFmtId="0" fontId="29" fillId="18" borderId="23" xfId="0" applyFont="1" applyFill="1" applyBorder="1" applyAlignment="1">
      <alignment horizontal="center" vertical="center" wrapText="1"/>
    </xf>
    <xf numFmtId="0" fontId="28" fillId="18" borderId="23" xfId="0" applyFont="1" applyFill="1" applyBorder="1" applyAlignment="1">
      <alignment horizontal="center" vertical="center" wrapText="1"/>
    </xf>
    <xf numFmtId="0" fontId="33" fillId="13" borderId="28" xfId="0" applyFont="1" applyFill="1" applyBorder="1" applyAlignment="1">
      <alignment horizontal="center" vertical="center" wrapText="1"/>
    </xf>
    <xf numFmtId="0" fontId="33" fillId="13" borderId="44" xfId="0" applyFont="1" applyFill="1" applyBorder="1" applyAlignment="1">
      <alignment horizontal="center" vertical="center" wrapText="1"/>
    </xf>
    <xf numFmtId="0" fontId="8" fillId="18" borderId="65" xfId="0" applyFont="1" applyFill="1" applyBorder="1" applyAlignment="1">
      <alignment horizontal="center" vertical="center" wrapText="1"/>
    </xf>
    <xf numFmtId="0" fontId="3" fillId="0" borderId="67" xfId="0" applyFont="1" applyBorder="1"/>
    <xf numFmtId="0" fontId="0" fillId="0" borderId="3" xfId="0" applyFont="1" applyBorder="1" applyAlignment="1">
      <alignment horizontal="left" vertical="center" wrapText="1"/>
    </xf>
    <xf numFmtId="0" fontId="0" fillId="13" borderId="5" xfId="0" applyFont="1" applyFill="1" applyBorder="1" applyAlignment="1">
      <alignment horizontal="center"/>
    </xf>
    <xf numFmtId="0" fontId="54" fillId="0" borderId="15" xfId="0" applyFont="1" applyBorder="1" applyAlignment="1">
      <alignment horizontal="center" vertical="center" wrapText="1"/>
    </xf>
    <xf numFmtId="42" fontId="11" fillId="0" borderId="15" xfId="1" applyFont="1" applyBorder="1" applyAlignment="1">
      <alignment horizontal="center" vertical="center"/>
    </xf>
    <xf numFmtId="42" fontId="3" fillId="0" borderId="34" xfId="1" applyFont="1" applyBorder="1"/>
    <xf numFmtId="0" fontId="0" fillId="16" borderId="2" xfId="0" applyFont="1" applyFill="1" applyBorder="1" applyAlignment="1">
      <alignment horizontal="center"/>
    </xf>
    <xf numFmtId="0" fontId="0" fillId="16" borderId="58" xfId="0" applyFont="1" applyFill="1" applyBorder="1" applyAlignment="1">
      <alignment horizontal="center"/>
    </xf>
    <xf numFmtId="0" fontId="3" fillId="0" borderId="60" xfId="0" applyFont="1" applyBorder="1"/>
    <xf numFmtId="0" fontId="26" fillId="16" borderId="2" xfId="0" applyFont="1" applyFill="1" applyBorder="1" applyAlignment="1">
      <alignment horizontal="center" vertical="center"/>
    </xf>
    <xf numFmtId="164" fontId="9" fillId="2" borderId="15" xfId="0" applyNumberFormat="1" applyFont="1" applyFill="1" applyBorder="1" applyAlignment="1">
      <alignment horizontal="center" vertical="center"/>
    </xf>
    <xf numFmtId="0" fontId="11" fillId="0" borderId="42" xfId="0" applyFont="1" applyBorder="1" applyAlignment="1">
      <alignment horizontal="left" vertical="center" wrapText="1"/>
    </xf>
    <xf numFmtId="0" fontId="11" fillId="0" borderId="4" xfId="0" applyFont="1" applyBorder="1" applyAlignment="1">
      <alignment horizontal="left" vertical="center" wrapText="1"/>
    </xf>
    <xf numFmtId="0" fontId="34" fillId="0" borderId="44" xfId="0" applyFont="1" applyBorder="1" applyAlignment="1">
      <alignment horizontal="left" vertical="center" wrapText="1"/>
    </xf>
    <xf numFmtId="0" fontId="22" fillId="15" borderId="28" xfId="0" applyFont="1" applyFill="1" applyBorder="1" applyAlignment="1">
      <alignment horizontal="center" vertical="center" wrapText="1"/>
    </xf>
    <xf numFmtId="0" fontId="3" fillId="0" borderId="74" xfId="0" applyFont="1" applyBorder="1"/>
    <xf numFmtId="0" fontId="12" fillId="0" borderId="71" xfId="0" applyFont="1" applyBorder="1" applyAlignment="1">
      <alignment horizontal="center" vertical="center" wrapText="1"/>
    </xf>
    <xf numFmtId="0" fontId="3" fillId="0" borderId="72" xfId="0" applyFont="1" applyBorder="1"/>
    <xf numFmtId="0" fontId="24" fillId="0" borderId="3" xfId="0" applyFont="1" applyBorder="1" applyAlignment="1">
      <alignment horizontal="center" vertical="center" textRotation="90" wrapText="1"/>
    </xf>
    <xf numFmtId="0" fontId="11" fillId="0" borderId="3" xfId="0" applyFont="1" applyBorder="1" applyAlignment="1">
      <alignment horizontal="center" vertical="center" wrapText="1"/>
    </xf>
    <xf numFmtId="0" fontId="0" fillId="0" borderId="66" xfId="0" applyFont="1" applyBorder="1" applyAlignment="1">
      <alignment horizontal="center" vertical="center"/>
    </xf>
    <xf numFmtId="0" fontId="0" fillId="0" borderId="57" xfId="0" applyFont="1" applyBorder="1" applyAlignment="1">
      <alignment horizontal="center" vertical="center"/>
    </xf>
    <xf numFmtId="0" fontId="59" fillId="0" borderId="69" xfId="0" applyFont="1" applyBorder="1" applyAlignment="1">
      <alignment horizontal="center" vertical="center"/>
    </xf>
    <xf numFmtId="0" fontId="59" fillId="0" borderId="74" xfId="0" applyFont="1" applyBorder="1" applyAlignment="1">
      <alignment horizontal="center" vertical="center"/>
    </xf>
    <xf numFmtId="0" fontId="0" fillId="0" borderId="66"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57" xfId="0" applyFont="1" applyBorder="1" applyAlignment="1">
      <alignment horizontal="center" vertical="center" wrapText="1"/>
    </xf>
    <xf numFmtId="0" fontId="30" fillId="0" borderId="79" xfId="0" applyFont="1" applyBorder="1" applyAlignment="1">
      <alignment horizontal="left" vertical="center" wrapText="1"/>
    </xf>
    <xf numFmtId="0" fontId="3" fillId="0" borderId="77" xfId="0" applyFont="1" applyBorder="1"/>
    <xf numFmtId="0" fontId="0" fillId="0" borderId="78" xfId="0" applyFont="1" applyBorder="1" applyAlignment="1">
      <alignment horizontal="center" vertical="center" wrapText="1"/>
    </xf>
    <xf numFmtId="0" fontId="0" fillId="0" borderId="42" xfId="0" applyFont="1" applyBorder="1" applyAlignment="1">
      <alignment horizontal="center" vertical="center" wrapText="1"/>
    </xf>
    <xf numFmtId="0" fontId="9" fillId="13" borderId="28" xfId="0" applyFont="1" applyFill="1" applyBorder="1" applyAlignment="1">
      <alignment horizontal="center" vertical="center" wrapText="1"/>
    </xf>
    <xf numFmtId="0" fontId="0" fillId="6" borderId="15" xfId="0" applyFont="1" applyFill="1" applyBorder="1" applyAlignment="1">
      <alignment horizontal="center" vertical="center"/>
    </xf>
    <xf numFmtId="0" fontId="11" fillId="23" borderId="15" xfId="0" applyFont="1" applyFill="1" applyBorder="1" applyAlignment="1">
      <alignment horizontal="center" vertical="center"/>
    </xf>
    <xf numFmtId="0" fontId="3" fillId="23" borderId="24" xfId="0" applyFont="1" applyFill="1" applyBorder="1"/>
    <xf numFmtId="0" fontId="3" fillId="23" borderId="34" xfId="0" applyFont="1" applyFill="1" applyBorder="1"/>
    <xf numFmtId="0" fontId="0" fillId="13" borderId="44" xfId="0" applyFont="1" applyFill="1" applyBorder="1" applyAlignment="1">
      <alignment horizontal="center"/>
    </xf>
    <xf numFmtId="0" fontId="55" fillId="0" borderId="15" xfId="0" applyFont="1" applyBorder="1" applyAlignment="1">
      <alignment horizontal="center" vertical="center" wrapText="1"/>
    </xf>
    <xf numFmtId="0" fontId="30" fillId="0" borderId="78" xfId="0" applyFont="1" applyBorder="1" applyAlignment="1">
      <alignment horizontal="left" vertical="center" wrapText="1"/>
    </xf>
    <xf numFmtId="0" fontId="0" fillId="0" borderId="77" xfId="0" applyFont="1" applyBorder="1" applyAlignment="1">
      <alignment horizontal="left" vertical="center" wrapText="1"/>
    </xf>
    <xf numFmtId="0" fontId="0" fillId="0" borderId="78" xfId="0" applyFont="1" applyBorder="1" applyAlignment="1">
      <alignment horizontal="left" vertical="center" wrapText="1"/>
    </xf>
    <xf numFmtId="0" fontId="0" fillId="0" borderId="42" xfId="0" applyFont="1" applyBorder="1" applyAlignment="1">
      <alignment horizontal="left" vertical="center" wrapText="1"/>
    </xf>
    <xf numFmtId="0" fontId="0" fillId="0" borderId="76" xfId="0" applyFont="1" applyBorder="1" applyAlignment="1">
      <alignment horizontal="left" vertical="center" wrapText="1"/>
    </xf>
    <xf numFmtId="164" fontId="9" fillId="16" borderId="15" xfId="0" applyNumberFormat="1" applyFont="1" applyFill="1" applyBorder="1" applyAlignment="1">
      <alignment horizontal="center" vertical="center"/>
    </xf>
    <xf numFmtId="0" fontId="3" fillId="0" borderId="61" xfId="0" applyFont="1" applyBorder="1"/>
    <xf numFmtId="0" fontId="0" fillId="16" borderId="15" xfId="0" applyFont="1" applyFill="1" applyBorder="1" applyAlignment="1">
      <alignment horizontal="center"/>
    </xf>
    <xf numFmtId="164" fontId="9" fillId="16" borderId="75" xfId="0" applyNumberFormat="1" applyFont="1" applyFill="1" applyBorder="1" applyAlignment="1">
      <alignment horizontal="center" vertical="center"/>
    </xf>
    <xf numFmtId="0" fontId="3" fillId="0" borderId="76" xfId="0" applyFont="1" applyBorder="1"/>
    <xf numFmtId="0" fontId="0" fillId="0" borderId="92" xfId="0" applyFont="1" applyBorder="1" applyAlignment="1">
      <alignment horizontal="left" vertical="center" wrapText="1"/>
    </xf>
    <xf numFmtId="0" fontId="0" fillId="0" borderId="93" xfId="0" applyFont="1" applyBorder="1" applyAlignment="1">
      <alignment horizontal="left" vertical="center" wrapText="1"/>
    </xf>
    <xf numFmtId="0" fontId="0" fillId="0" borderId="94" xfId="0" applyFont="1" applyBorder="1" applyAlignment="1">
      <alignment horizontal="left" vertical="center" wrapText="1"/>
    </xf>
    <xf numFmtId="0" fontId="3" fillId="0" borderId="69" xfId="0" applyFont="1" applyBorder="1"/>
    <xf numFmtId="0" fontId="0" fillId="0" borderId="66" xfId="0" applyFont="1" applyBorder="1" applyAlignment="1">
      <alignment horizontal="left" vertical="center" wrapText="1"/>
    </xf>
    <xf numFmtId="0" fontId="0" fillId="0" borderId="57" xfId="0" applyFont="1" applyBorder="1" applyAlignment="1">
      <alignment horizontal="left" vertical="center" wrapText="1"/>
    </xf>
    <xf numFmtId="0" fontId="11" fillId="0" borderId="35" xfId="0" applyFont="1" applyBorder="1" applyAlignment="1">
      <alignment horizontal="left" vertical="center" wrapText="1"/>
    </xf>
    <xf numFmtId="0" fontId="11" fillId="0" borderId="77" xfId="0" applyFont="1" applyBorder="1" applyAlignment="1">
      <alignment horizontal="center" vertical="center" wrapText="1"/>
    </xf>
    <xf numFmtId="0" fontId="8" fillId="18" borderId="15" xfId="0" applyFont="1" applyFill="1" applyBorder="1" applyAlignment="1">
      <alignment horizontal="center" vertical="center" wrapText="1"/>
    </xf>
    <xf numFmtId="0" fontId="28" fillId="18" borderId="15" xfId="0" applyFont="1" applyFill="1" applyBorder="1" applyAlignment="1">
      <alignment horizontal="center" vertical="center" wrapText="1"/>
    </xf>
    <xf numFmtId="0" fontId="28" fillId="18" borderId="25" xfId="0" applyFont="1" applyFill="1" applyBorder="1" applyAlignment="1">
      <alignment horizontal="center" vertical="center" wrapText="1"/>
    </xf>
    <xf numFmtId="0" fontId="12" fillId="0" borderId="66" xfId="0" applyFont="1" applyBorder="1" applyAlignment="1">
      <alignment horizontal="center" vertical="center" wrapText="1"/>
    </xf>
    <xf numFmtId="0" fontId="12" fillId="0" borderId="35" xfId="0" applyFont="1" applyBorder="1" applyAlignment="1">
      <alignment horizontal="center" vertical="center" wrapText="1"/>
    </xf>
    <xf numFmtId="0" fontId="12" fillId="0" borderId="57" xfId="0" applyFont="1" applyBorder="1" applyAlignment="1">
      <alignment horizontal="center" vertical="center" wrapText="1"/>
    </xf>
    <xf numFmtId="0" fontId="33" fillId="15" borderId="5" xfId="0" applyFont="1" applyFill="1" applyBorder="1" applyAlignment="1">
      <alignment horizontal="center" vertical="center" wrapText="1"/>
    </xf>
    <xf numFmtId="0" fontId="9" fillId="13" borderId="69" xfId="0" applyFont="1" applyFill="1" applyBorder="1" applyAlignment="1">
      <alignment horizontal="center" vertical="center" wrapText="1"/>
    </xf>
    <xf numFmtId="0" fontId="27" fillId="17" borderId="69" xfId="0" applyFont="1" applyFill="1" applyBorder="1" applyAlignment="1">
      <alignment horizontal="center" vertical="center" wrapText="1"/>
    </xf>
    <xf numFmtId="0" fontId="27" fillId="17" borderId="77" xfId="0" applyFont="1" applyFill="1" applyBorder="1" applyAlignment="1">
      <alignment horizontal="center" vertical="center" wrapText="1"/>
    </xf>
    <xf numFmtId="0" fontId="3" fillId="0" borderId="91" xfId="0" applyFont="1" applyBorder="1"/>
    <xf numFmtId="0" fontId="60" fillId="0" borderId="1" xfId="0" applyFont="1" applyBorder="1" applyAlignment="1">
      <alignment horizontal="center" vertical="center" wrapText="1"/>
    </xf>
    <xf numFmtId="0" fontId="61" fillId="0" borderId="0" xfId="0" applyFont="1" applyAlignment="1"/>
    <xf numFmtId="0" fontId="60" fillId="0" borderId="1" xfId="0" applyFont="1" applyBorder="1" applyAlignment="1">
      <alignment horizontal="center" vertical="center"/>
    </xf>
    <xf numFmtId="0" fontId="62" fillId="0" borderId="2" xfId="0" applyFont="1" applyBorder="1" applyAlignment="1">
      <alignment horizontal="center" vertical="center"/>
    </xf>
    <xf numFmtId="0" fontId="61" fillId="0" borderId="3" xfId="0" applyFont="1" applyBorder="1"/>
    <xf numFmtId="0" fontId="61" fillId="0" borderId="4" xfId="0" applyFont="1" applyBorder="1"/>
    <xf numFmtId="0" fontId="61" fillId="0" borderId="59" xfId="0" applyFont="1" applyBorder="1"/>
    <xf numFmtId="16" fontId="61" fillId="0" borderId="103" xfId="0" applyNumberFormat="1" applyFont="1" applyBorder="1" applyAlignment="1">
      <alignment horizontal="center" vertical="center"/>
    </xf>
    <xf numFmtId="16" fontId="61" fillId="0" borderId="104" xfId="0" applyNumberFormat="1" applyFont="1" applyBorder="1" applyAlignment="1">
      <alignment horizontal="center" vertical="center"/>
    </xf>
    <xf numFmtId="16" fontId="61" fillId="0" borderId="105" xfId="0" applyNumberFormat="1" applyFont="1" applyBorder="1" applyAlignment="1">
      <alignment horizontal="center" vertical="center"/>
    </xf>
    <xf numFmtId="0" fontId="0" fillId="0" borderId="35" xfId="0" applyFont="1" applyBorder="1" applyAlignment="1">
      <alignment horizontal="center" vertical="center"/>
    </xf>
    <xf numFmtId="165" fontId="28" fillId="0" borderId="24" xfId="0" applyNumberFormat="1" applyFont="1" applyBorder="1" applyAlignment="1">
      <alignment horizontal="center" vertical="center" wrapText="1"/>
    </xf>
    <xf numFmtId="0" fontId="11" fillId="0" borderId="24" xfId="0" applyFont="1" applyBorder="1" applyAlignment="1">
      <alignment horizontal="left" vertical="center" wrapText="1"/>
    </xf>
    <xf numFmtId="0" fontId="12" fillId="0" borderId="69" xfId="0" applyFont="1" applyBorder="1" applyAlignment="1">
      <alignment horizontal="center" vertical="center" wrapText="1"/>
    </xf>
    <xf numFmtId="9" fontId="25" fillId="0" borderId="15" xfId="0" applyNumberFormat="1" applyFont="1" applyBorder="1" applyAlignment="1">
      <alignment horizontal="center" vertical="center" wrapText="1"/>
    </xf>
    <xf numFmtId="0" fontId="11" fillId="0" borderId="15" xfId="0" applyFont="1" applyBorder="1" applyAlignment="1">
      <alignment horizontal="left" wrapText="1"/>
    </xf>
    <xf numFmtId="0" fontId="12" fillId="0" borderId="79" xfId="0" applyFont="1" applyBorder="1" applyAlignment="1">
      <alignment horizontal="center" vertical="center" wrapText="1"/>
    </xf>
    <xf numFmtId="0" fontId="11" fillId="0" borderId="15" xfId="0" applyFont="1" applyBorder="1" applyAlignment="1">
      <alignment horizontal="left" vertical="center"/>
    </xf>
    <xf numFmtId="0" fontId="3" fillId="0" borderId="66" xfId="0" applyFont="1" applyBorder="1" applyAlignment="1">
      <alignment horizontal="center" vertical="center" wrapText="1"/>
    </xf>
    <xf numFmtId="0" fontId="3" fillId="0" borderId="57" xfId="0" applyFont="1" applyBorder="1" applyAlignment="1">
      <alignment horizontal="center" vertical="center" wrapText="1"/>
    </xf>
    <xf numFmtId="9" fontId="9" fillId="16" borderId="15" xfId="0" applyNumberFormat="1" applyFont="1" applyFill="1" applyBorder="1" applyAlignment="1">
      <alignment horizontal="center" vertical="center"/>
    </xf>
    <xf numFmtId="9" fontId="9" fillId="16" borderId="75" xfId="0" applyNumberFormat="1" applyFont="1" applyFill="1" applyBorder="1" applyAlignment="1">
      <alignment horizontal="center" vertical="center"/>
    </xf>
    <xf numFmtId="0" fontId="44" fillId="0" borderId="66" xfId="0" applyFont="1" applyBorder="1" applyAlignment="1">
      <alignment horizontal="left" vertical="center" wrapText="1"/>
    </xf>
    <xf numFmtId="0" fontId="44" fillId="0" borderId="57" xfId="0" applyFont="1" applyBorder="1" applyAlignment="1">
      <alignment horizontal="left" vertical="center" wrapText="1"/>
    </xf>
    <xf numFmtId="0" fontId="24" fillId="0" borderId="78" xfId="0" applyFont="1" applyBorder="1" applyAlignment="1">
      <alignment horizontal="center" vertical="center" textRotation="90" wrapText="1"/>
    </xf>
    <xf numFmtId="0" fontId="24" fillId="0" borderId="42" xfId="0" applyFont="1" applyBorder="1" applyAlignment="1">
      <alignment horizontal="center" vertical="center" textRotation="90" wrapText="1"/>
    </xf>
    <xf numFmtId="0" fontId="24" fillId="0" borderId="76" xfId="0" applyFont="1" applyBorder="1" applyAlignment="1">
      <alignment horizontal="center" vertical="center" textRotation="90" wrapText="1"/>
    </xf>
    <xf numFmtId="9" fontId="1" fillId="0" borderId="66" xfId="0" applyNumberFormat="1" applyFont="1" applyBorder="1" applyAlignment="1">
      <alignment horizontal="center" vertical="center" wrapText="1"/>
    </xf>
    <xf numFmtId="9" fontId="1" fillId="0" borderId="35" xfId="0" applyNumberFormat="1" applyFont="1" applyBorder="1" applyAlignment="1">
      <alignment horizontal="center" vertical="center" wrapText="1"/>
    </xf>
    <xf numFmtId="9" fontId="1" fillId="0" borderId="57" xfId="0" applyNumberFormat="1" applyFont="1" applyBorder="1" applyAlignment="1">
      <alignment horizontal="center" vertical="center" wrapText="1"/>
    </xf>
    <xf numFmtId="0" fontId="11" fillId="0" borderId="79"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6" xfId="0" applyFont="1" applyBorder="1" applyAlignment="1">
      <alignment horizontal="center" vertical="center"/>
    </xf>
    <xf numFmtId="0" fontId="11" fillId="0" borderId="111" xfId="0" applyFont="1" applyBorder="1" applyAlignment="1">
      <alignment horizontal="center" vertical="center"/>
    </xf>
    <xf numFmtId="0" fontId="11" fillId="0" borderId="111" xfId="0" applyFont="1" applyBorder="1" applyAlignment="1">
      <alignment horizontal="center" vertical="center" wrapText="1"/>
    </xf>
    <xf numFmtId="0" fontId="12" fillId="0" borderId="78" xfId="0" applyFont="1" applyBorder="1" applyAlignment="1">
      <alignment horizontal="center" vertical="center" wrapText="1"/>
    </xf>
    <xf numFmtId="0" fontId="12" fillId="0" borderId="42" xfId="0" applyFont="1" applyBorder="1" applyAlignment="1">
      <alignment horizontal="center" vertical="center" wrapText="1"/>
    </xf>
    <xf numFmtId="0" fontId="12" fillId="0" borderId="76" xfId="0" applyFont="1" applyBorder="1" applyAlignment="1">
      <alignment horizontal="center" vertical="center" wrapText="1"/>
    </xf>
    <xf numFmtId="0" fontId="12" fillId="0" borderId="92" xfId="0" applyFont="1" applyBorder="1" applyAlignment="1">
      <alignment horizontal="center" vertical="center" wrapText="1"/>
    </xf>
    <xf numFmtId="0" fontId="12" fillId="0" borderId="93" xfId="0" applyFont="1" applyBorder="1" applyAlignment="1">
      <alignment horizontal="center" vertical="center" wrapText="1"/>
    </xf>
    <xf numFmtId="0" fontId="12" fillId="0" borderId="94" xfId="0" applyFont="1" applyBorder="1" applyAlignment="1">
      <alignment horizontal="center" vertical="center" wrapText="1"/>
    </xf>
    <xf numFmtId="0" fontId="11" fillId="0" borderId="78" xfId="0" applyFont="1" applyBorder="1" applyAlignment="1">
      <alignment horizontal="center" vertical="center" wrapText="1"/>
    </xf>
    <xf numFmtId="0" fontId="11" fillId="0" borderId="76" xfId="0" applyFont="1" applyBorder="1" applyAlignment="1">
      <alignment horizontal="center" vertical="center" wrapText="1"/>
    </xf>
    <xf numFmtId="0" fontId="12" fillId="0" borderId="109" xfId="0" applyFont="1" applyBorder="1" applyAlignment="1">
      <alignment horizontal="center" vertical="center" wrapText="1"/>
    </xf>
    <xf numFmtId="0" fontId="12" fillId="0" borderId="110" xfId="0" applyFont="1" applyBorder="1" applyAlignment="1">
      <alignment horizontal="center" vertical="center" wrapText="1"/>
    </xf>
    <xf numFmtId="0" fontId="27" fillId="17" borderId="5" xfId="0" applyFont="1" applyFill="1" applyBorder="1" applyAlignment="1">
      <alignment horizontal="center" vertical="center" wrapText="1"/>
    </xf>
    <xf numFmtId="0" fontId="2" fillId="0" borderId="74" xfId="0" applyFont="1" applyBorder="1" applyAlignment="1">
      <alignment horizontal="center" vertical="center"/>
    </xf>
    <xf numFmtId="165" fontId="28" fillId="0" borderId="15" xfId="0" applyNumberFormat="1" applyFont="1" applyBorder="1" applyAlignment="1">
      <alignment horizontal="center" vertical="center" wrapText="1"/>
    </xf>
    <xf numFmtId="9" fontId="1" fillId="0" borderId="24" xfId="0" applyNumberFormat="1" applyFont="1" applyBorder="1" applyAlignment="1">
      <alignment horizontal="center" vertical="center" wrapText="1"/>
    </xf>
    <xf numFmtId="0" fontId="63" fillId="0" borderId="80" xfId="0" applyFont="1" applyBorder="1" applyAlignment="1">
      <alignment horizontal="center"/>
    </xf>
    <xf numFmtId="0" fontId="61" fillId="0" borderId="21" xfId="0" applyFont="1" applyBorder="1"/>
    <xf numFmtId="0" fontId="61" fillId="0" borderId="81" xfId="0" applyFont="1" applyBorder="1"/>
    <xf numFmtId="0" fontId="61" fillId="0" borderId="82" xfId="0" applyFont="1" applyBorder="1"/>
    <xf numFmtId="0" fontId="61" fillId="0" borderId="83" xfId="0" applyFont="1" applyBorder="1"/>
    <xf numFmtId="0" fontId="64" fillId="0" borderId="97" xfId="0" applyFont="1" applyBorder="1" applyAlignment="1">
      <alignment horizontal="center" vertical="center" wrapText="1"/>
    </xf>
    <xf numFmtId="0" fontId="64" fillId="0" borderId="98" xfId="0" applyFont="1" applyBorder="1" applyAlignment="1">
      <alignment horizontal="center" vertical="center" wrapText="1"/>
    </xf>
    <xf numFmtId="0" fontId="64" fillId="0" borderId="99" xfId="0" applyFont="1" applyBorder="1" applyAlignment="1">
      <alignment horizontal="center" vertical="center" wrapText="1"/>
    </xf>
    <xf numFmtId="0" fontId="64" fillId="0" borderId="106" xfId="0" applyFont="1" applyBorder="1" applyAlignment="1">
      <alignment horizontal="center" vertical="center" wrapText="1"/>
    </xf>
    <xf numFmtId="0" fontId="64" fillId="0" borderId="91" xfId="0" applyFont="1" applyBorder="1" applyAlignment="1">
      <alignment horizontal="center" vertical="center" wrapText="1"/>
    </xf>
    <xf numFmtId="0" fontId="64" fillId="0" borderId="107" xfId="0" applyFont="1" applyBorder="1" applyAlignment="1">
      <alignment horizontal="center" vertical="center" wrapText="1"/>
    </xf>
    <xf numFmtId="0" fontId="1" fillId="0" borderId="100" xfId="0" applyFont="1" applyBorder="1" applyAlignment="1">
      <alignment horizontal="center" vertical="center"/>
    </xf>
    <xf numFmtId="0" fontId="64" fillId="0" borderId="101" xfId="0" applyFont="1" applyBorder="1" applyAlignment="1">
      <alignment horizontal="center" vertical="center"/>
    </xf>
    <xf numFmtId="0" fontId="64" fillId="0" borderId="102" xfId="0" applyFont="1" applyBorder="1" applyAlignment="1">
      <alignment horizontal="center" vertical="center"/>
    </xf>
    <xf numFmtId="0" fontId="65" fillId="0" borderId="82" xfId="0" applyFont="1" applyBorder="1" applyAlignment="1">
      <alignment horizontal="left" vertical="center"/>
    </xf>
    <xf numFmtId="0" fontId="66" fillId="0" borderId="82" xfId="0" applyFont="1" applyBorder="1" applyAlignment="1">
      <alignment horizontal="left" vertical="center"/>
    </xf>
    <xf numFmtId="0" fontId="61" fillId="0" borderId="85" xfId="0" applyFont="1" applyBorder="1"/>
    <xf numFmtId="0" fontId="43" fillId="13" borderId="44" xfId="0" applyFont="1" applyFill="1" applyBorder="1" applyAlignment="1">
      <alignment horizontal="left" vertical="center" wrapText="1"/>
    </xf>
    <xf numFmtId="0" fontId="40" fillId="0" borderId="44" xfId="0" applyFont="1" applyBorder="1" applyAlignment="1">
      <alignment horizontal="center" vertical="center"/>
    </xf>
    <xf numFmtId="0" fontId="40" fillId="0" borderId="0" xfId="0" applyFont="1" applyAlignment="1">
      <alignment horizontal="center" vertical="center"/>
    </xf>
    <xf numFmtId="0" fontId="49" fillId="12" borderId="88" xfId="0" applyFont="1" applyFill="1" applyBorder="1" applyAlignment="1">
      <alignment horizontal="center" vertical="center" wrapText="1"/>
    </xf>
    <xf numFmtId="0" fontId="3" fillId="0" borderId="89" xfId="0" applyFont="1" applyBorder="1"/>
    <xf numFmtId="0" fontId="3" fillId="0" borderId="90" xfId="0" applyFont="1" applyBorder="1"/>
    <xf numFmtId="0" fontId="50" fillId="13" borderId="80" xfId="0" applyFont="1" applyFill="1" applyBorder="1" applyAlignment="1">
      <alignment horizontal="center" vertical="center"/>
    </xf>
    <xf numFmtId="0" fontId="3" fillId="0" borderId="84" xfId="0" applyFont="1" applyBorder="1"/>
    <xf numFmtId="0" fontId="3" fillId="0" borderId="82" xfId="0" applyFont="1" applyBorder="1"/>
    <xf numFmtId="0" fontId="3" fillId="0" borderId="83" xfId="0" applyFont="1" applyBorder="1"/>
    <xf numFmtId="0" fontId="3" fillId="0" borderId="85" xfId="0" applyFont="1" applyBorder="1"/>
    <xf numFmtId="0" fontId="51" fillId="0" borderId="0" xfId="0" applyFont="1" applyAlignment="1">
      <alignment horizontal="center" vertical="center" textRotation="90" wrapText="1"/>
    </xf>
    <xf numFmtId="0" fontId="49" fillId="12" borderId="86" xfId="0" applyFont="1" applyFill="1" applyBorder="1" applyAlignment="1">
      <alignment horizontal="center" vertical="center" wrapText="1"/>
    </xf>
    <xf numFmtId="0" fontId="3" fillId="0" borderId="87" xfId="0" applyFont="1" applyBorder="1"/>
    <xf numFmtId="0" fontId="49" fillId="12" borderId="86" xfId="0" applyFont="1" applyFill="1" applyBorder="1" applyAlignment="1">
      <alignment horizontal="center" vertical="center"/>
    </xf>
    <xf numFmtId="0" fontId="47" fillId="13" borderId="80" xfId="0" applyFont="1" applyFill="1" applyBorder="1" applyAlignment="1">
      <alignment horizontal="center" vertical="center"/>
    </xf>
    <xf numFmtId="0" fontId="64" fillId="0" borderId="100" xfId="0" applyFont="1" applyBorder="1" applyAlignment="1">
      <alignment horizontal="center" vertical="center"/>
    </xf>
  </cellXfs>
  <cellStyles count="2">
    <cellStyle name="Moneda [0]" xfId="1" builtinId="7"/>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600" b="1" i="0">
                <a:solidFill>
                  <a:schemeClr val="dk1"/>
                </a:solidFill>
                <a:latin typeface="Calibri"/>
              </a:defRPr>
            </a:pPr>
            <a:r>
              <a:rPr lang="es-CO" sz="1600" b="1" i="0">
                <a:solidFill>
                  <a:schemeClr val="dk1"/>
                </a:solidFill>
                <a:latin typeface="Calibri"/>
              </a:rPr>
              <a:t>SEGUIMIENTO AL PAM POR  CORTE</a:t>
            </a:r>
          </a:p>
        </c:rich>
      </c:tx>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ANUAL'!$C$8:$J$8</c:f>
              <c:numCache>
                <c:formatCode>0.0%</c:formatCode>
                <c:ptCount val="8"/>
                <c:pt idx="0" formatCode="0%">
                  <c:v>0.55000000000000004</c:v>
                </c:pt>
                <c:pt idx="1">
                  <c:v>0.33285714285714285</c:v>
                </c:pt>
                <c:pt idx="2">
                  <c:v>0.18106349206349209</c:v>
                </c:pt>
                <c:pt idx="3">
                  <c:v>0.55000000000000004</c:v>
                </c:pt>
                <c:pt idx="4" formatCode="0%">
                  <c:v>0.37500000000000006</c:v>
                </c:pt>
                <c:pt idx="5">
                  <c:v>0</c:v>
                </c:pt>
                <c:pt idx="6">
                  <c:v>0</c:v>
                </c:pt>
                <c:pt idx="7">
                  <c:v>0</c:v>
                </c:pt>
              </c:numCache>
            </c:numRef>
          </c:val>
          <c:extLst xmlns:c16r2="http://schemas.microsoft.com/office/drawing/2015/06/chart">
            <c:ext xmlns:c16="http://schemas.microsoft.com/office/drawing/2014/chart" uri="{C3380CC4-5D6E-409C-BE32-E72D297353CC}">
              <c16:uniqueId val="{00000000-FEB1-4CA2-B391-52A4B486EDD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FORMACION DE DOCENTES Y DIRECTIVOS DOCENTES</c:v>
          </c:tx>
          <c:spPr>
            <a:solidFill>
              <a:srgbClr val="C0504D"/>
            </a:solidFill>
            <a:ln cmpd="sng">
              <a:solidFill>
                <a:srgbClr val="000000"/>
              </a:solidFill>
            </a:ln>
          </c:spPr>
          <c:invertIfNegative val="1"/>
          <c:dLbls>
            <c:dLbl>
              <c:idx val="3"/>
              <c:layout>
                <c:manualLayout>
                  <c:x val="9.0548953027729789E-3"/>
                  <c:y val="3.8095238095238095E-3"/>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ANUAL'!$C$9:$J$9</c:f>
              <c:numCache>
                <c:formatCode>0.0%</c:formatCode>
                <c:ptCount val="8"/>
                <c:pt idx="0" formatCode="0%">
                  <c:v>0.3</c:v>
                </c:pt>
                <c:pt idx="1">
                  <c:v>9.9999999999999992E-2</c:v>
                </c:pt>
                <c:pt idx="2">
                  <c:v>5.9999999999999991E-2</c:v>
                </c:pt>
                <c:pt idx="3">
                  <c:v>0.3</c:v>
                </c:pt>
                <c:pt idx="4" formatCode="0%">
                  <c:v>8.5749999999999993E-2</c:v>
                </c:pt>
                <c:pt idx="5">
                  <c:v>0</c:v>
                </c:pt>
                <c:pt idx="6">
                  <c:v>0</c:v>
                </c:pt>
                <c:pt idx="7">
                  <c:v>0</c:v>
                </c:pt>
              </c:numCache>
            </c:numRef>
          </c:val>
          <c:extLst xmlns:c16r2="http://schemas.microsoft.com/office/drawing/2015/06/chart">
            <c:ext xmlns:c16="http://schemas.microsoft.com/office/drawing/2014/chart" uri="{C3380CC4-5D6E-409C-BE32-E72D297353CC}">
              <c16:uniqueId val="{00000001-FEB1-4CA2-B391-52A4B486EDD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2"/>
          <c:order val="2"/>
          <c:tx>
            <c:v>USO MTIC</c:v>
          </c:tx>
          <c:spPr>
            <a:solidFill>
              <a:srgbClr val="9BBB59"/>
            </a:solidFill>
            <a:ln cmpd="sng">
              <a:solidFill>
                <a:srgbClr val="000000"/>
              </a:solidFill>
            </a:ln>
          </c:spPr>
          <c:invertIfNegative val="1"/>
          <c:dLbls>
            <c:dLbl>
              <c:idx val="3"/>
              <c:layout>
                <c:manualLayout>
                  <c:x val="9.0548953027730621E-3"/>
                  <c:y val="0"/>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5C0F-4609-ADF2-A7AD164CAE62}"/>
                </c:ext>
              </c:extLst>
            </c:dLbl>
            <c:spPr>
              <a:noFill/>
              <a:ln>
                <a:noFill/>
              </a:ln>
              <a:effectLst/>
            </c:spPr>
            <c:txPr>
              <a:bodyPr/>
              <a:lstStyle/>
              <a:p>
                <a:pPr lvl="0">
                  <a:defRPr sz="600" b="1" i="0">
                    <a:solidFill>
                      <a:srgbClr val="000000"/>
                    </a:solidFill>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ANUAL'!$C$7:$J$7</c:f>
              <c:strCache>
                <c:ptCount val="8"/>
                <c:pt idx="0">
                  <c:v>META  EN PESO</c:v>
                </c:pt>
                <c:pt idx="1">
                  <c:v>AVANCE DIC 30 (2020)</c:v>
                </c:pt>
                <c:pt idx="2">
                  <c:v>AVANCE JUN 30 (2021)</c:v>
                </c:pt>
                <c:pt idx="3">
                  <c:v>AVANCE DIC 30 (2021)</c:v>
                </c:pt>
                <c:pt idx="4">
                  <c:v>AVANCE JUN 30 (2022)</c:v>
                </c:pt>
                <c:pt idx="5">
                  <c:v>AVANCE DIC 30 (2022)</c:v>
                </c:pt>
                <c:pt idx="6">
                  <c:v>AVANCE JUN 30 (2023)</c:v>
                </c:pt>
                <c:pt idx="7">
                  <c:v>AVANCE DIC 30 (2023)</c:v>
                </c:pt>
              </c:strCache>
            </c:strRef>
          </c:cat>
          <c:val>
            <c:numRef>
              <c:f>'SEGUIMIENTO ANUAL'!$C$10:$J$10</c:f>
              <c:numCache>
                <c:formatCode>0.0%</c:formatCode>
                <c:ptCount val="8"/>
                <c:pt idx="0" formatCode="0%">
                  <c:v>0.15</c:v>
                </c:pt>
                <c:pt idx="1">
                  <c:v>5.2499999999999998E-2</c:v>
                </c:pt>
                <c:pt idx="2">
                  <c:v>0.12434999999999999</c:v>
                </c:pt>
                <c:pt idx="3" formatCode="0%">
                  <c:v>0.12936</c:v>
                </c:pt>
                <c:pt idx="4" formatCode="0%">
                  <c:v>2.7E-2</c:v>
                </c:pt>
                <c:pt idx="5">
                  <c:v>0</c:v>
                </c:pt>
                <c:pt idx="6">
                  <c:v>0</c:v>
                </c:pt>
                <c:pt idx="7">
                  <c:v>0</c:v>
                </c:pt>
              </c:numCache>
            </c:numRef>
          </c:val>
          <c:extLst xmlns:c16r2="http://schemas.microsoft.com/office/drawing/2015/06/chart">
            <c:ext xmlns:c16="http://schemas.microsoft.com/office/drawing/2014/chart" uri="{C3380CC4-5D6E-409C-BE32-E72D297353CC}">
              <c16:uniqueId val="{00000002-FEB1-4CA2-B391-52A4B486EDD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72811008"/>
        <c:axId val="172812928"/>
      </c:barChart>
      <c:catAx>
        <c:axId val="1728110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800" b="0" i="0">
                <a:solidFill>
                  <a:schemeClr val="dk1"/>
                </a:solidFill>
                <a:latin typeface="+mn-lt"/>
              </a:defRPr>
            </a:pPr>
            <a:endParaRPr lang="es-CO"/>
          </a:p>
        </c:txPr>
        <c:crossAx val="172812928"/>
        <c:crosses val="autoZero"/>
        <c:auto val="1"/>
        <c:lblAlgn val="ctr"/>
        <c:lblOffset val="100"/>
        <c:noMultiLvlLbl val="1"/>
      </c:catAx>
      <c:valAx>
        <c:axId val="172812928"/>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sz="900" b="0" i="0">
                <a:solidFill>
                  <a:schemeClr val="dk1"/>
                </a:solidFill>
                <a:latin typeface="+mn-lt"/>
              </a:defRPr>
            </a:pPr>
            <a:endParaRPr lang="es-CO"/>
          </a:p>
        </c:txPr>
        <c:crossAx val="172811008"/>
        <c:crosses val="autoZero"/>
        <c:crossBetween val="between"/>
      </c:valAx>
      <c:spPr>
        <a:solidFill>
          <a:schemeClr val="lt1"/>
        </a:solidFill>
      </c:spPr>
    </c:plotArea>
    <c:legend>
      <c:legendPos val="b"/>
      <c:overlay val="0"/>
      <c:txPr>
        <a:bodyPr/>
        <a:lstStyle/>
        <a:p>
          <a:pPr lvl="0">
            <a:defRPr sz="800" b="0" i="1">
              <a:solidFill>
                <a:schemeClr val="dk1"/>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NUAL'!$O$11:$P$11</c:f>
              <c:strCache>
                <c:ptCount val="2"/>
                <c:pt idx="0">
                  <c:v>Meta</c:v>
                </c:pt>
                <c:pt idx="1">
                  <c:v>Avance</c:v>
                </c:pt>
              </c:strCache>
            </c:strRef>
          </c:cat>
          <c:val>
            <c:numRef>
              <c:f>'RESUMEN POR PROYECTO A NUAL'!$O$12:$P$12</c:f>
              <c:numCache>
                <c:formatCode>0.0%</c:formatCode>
                <c:ptCount val="2"/>
                <c:pt idx="0" formatCode="0%">
                  <c:v>1</c:v>
                </c:pt>
                <c:pt idx="1">
                  <c:v>0.45</c:v>
                </c:pt>
              </c:numCache>
            </c:numRef>
          </c:val>
          <c:extLst xmlns:c16r2="http://schemas.microsoft.com/office/drawing/2015/06/chart">
            <c:ext xmlns:c16="http://schemas.microsoft.com/office/drawing/2014/chart" uri="{C3380CC4-5D6E-409C-BE32-E72D297353CC}">
              <c16:uniqueId val="{00000000-D259-45E9-9F48-5234D4757AD7}"/>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1248768"/>
        <c:axId val="181250688"/>
      </c:barChart>
      <c:catAx>
        <c:axId val="1812487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1250688"/>
        <c:crosses val="autoZero"/>
        <c:auto val="1"/>
        <c:lblAlgn val="ctr"/>
        <c:lblOffset val="100"/>
        <c:noMultiLvlLbl val="1"/>
      </c:catAx>
      <c:valAx>
        <c:axId val="18125068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124876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NUAL'!$C$26:$D$26</c:f>
              <c:strCache>
                <c:ptCount val="2"/>
                <c:pt idx="0">
                  <c:v>Meta</c:v>
                </c:pt>
                <c:pt idx="1">
                  <c:v>Avance</c:v>
                </c:pt>
              </c:strCache>
            </c:strRef>
          </c:cat>
          <c:val>
            <c:numRef>
              <c:f>'RESUMEN POR PROYECTO A NUAL'!$C$27:$D$27</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F662-4825-8F92-2EB6451F3696}"/>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1271168"/>
        <c:axId val="182199040"/>
      </c:barChart>
      <c:catAx>
        <c:axId val="1812711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199040"/>
        <c:crosses val="autoZero"/>
        <c:auto val="1"/>
        <c:lblAlgn val="ctr"/>
        <c:lblOffset val="100"/>
        <c:noMultiLvlLbl val="1"/>
      </c:catAx>
      <c:valAx>
        <c:axId val="18219904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127116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NUAL'!$F$26:$G$26</c:f>
              <c:strCache>
                <c:ptCount val="2"/>
                <c:pt idx="0">
                  <c:v>Meta</c:v>
                </c:pt>
                <c:pt idx="1">
                  <c:v>Avance</c:v>
                </c:pt>
              </c:strCache>
            </c:strRef>
          </c:cat>
          <c:val>
            <c:numRef>
              <c:f>'RESUMEN POR PROYECTO A NUAL'!$F$27:$G$27</c:f>
              <c:numCache>
                <c:formatCode>0.0%</c:formatCode>
                <c:ptCount val="2"/>
                <c:pt idx="0" formatCode="0%">
                  <c:v>1</c:v>
                </c:pt>
                <c:pt idx="1">
                  <c:v>0.45</c:v>
                </c:pt>
              </c:numCache>
            </c:numRef>
          </c:val>
          <c:extLst xmlns:c16r2="http://schemas.microsoft.com/office/drawing/2015/06/chart">
            <c:ext xmlns:c16="http://schemas.microsoft.com/office/drawing/2014/chart" uri="{C3380CC4-5D6E-409C-BE32-E72D297353CC}">
              <c16:uniqueId val="{00000000-E19D-4EEA-BC54-63B9A95F2534}"/>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228096"/>
        <c:axId val="182230016"/>
      </c:barChart>
      <c:catAx>
        <c:axId val="1822280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230016"/>
        <c:crosses val="autoZero"/>
        <c:auto val="1"/>
        <c:lblAlgn val="ctr"/>
        <c:lblOffset val="100"/>
        <c:noMultiLvlLbl val="1"/>
      </c:catAx>
      <c:valAx>
        <c:axId val="18223001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22809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NUAL'!$I$26:$J$26</c:f>
              <c:strCache>
                <c:ptCount val="2"/>
                <c:pt idx="0">
                  <c:v>Meta</c:v>
                </c:pt>
                <c:pt idx="1">
                  <c:v>Avance</c:v>
                </c:pt>
              </c:strCache>
            </c:strRef>
          </c:cat>
          <c:val>
            <c:numRef>
              <c:f>'RESUMEN POR PROYECTO A NUAL'!$I$27:$J$27</c:f>
              <c:numCache>
                <c:formatCode>0.0%</c:formatCode>
                <c:ptCount val="2"/>
                <c:pt idx="0" formatCode="0%">
                  <c:v>1</c:v>
                </c:pt>
                <c:pt idx="1">
                  <c:v>0.6</c:v>
                </c:pt>
              </c:numCache>
            </c:numRef>
          </c:val>
          <c:extLst xmlns:c16r2="http://schemas.microsoft.com/office/drawing/2015/06/chart">
            <c:ext xmlns:c16="http://schemas.microsoft.com/office/drawing/2014/chart" uri="{C3380CC4-5D6E-409C-BE32-E72D297353CC}">
              <c16:uniqueId val="{00000000-D99A-4EA1-803D-8C0E8BE4FF51}"/>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586368"/>
        <c:axId val="182600832"/>
      </c:barChart>
      <c:catAx>
        <c:axId val="18258636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600832"/>
        <c:crosses val="autoZero"/>
        <c:auto val="1"/>
        <c:lblAlgn val="ctr"/>
        <c:lblOffset val="100"/>
        <c:noMultiLvlLbl val="1"/>
      </c:catAx>
      <c:valAx>
        <c:axId val="18260083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58636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NUAL'!$L$26:$M$26</c:f>
              <c:strCache>
                <c:ptCount val="2"/>
                <c:pt idx="0">
                  <c:v>Meta</c:v>
                </c:pt>
                <c:pt idx="1">
                  <c:v>Avance</c:v>
                </c:pt>
              </c:strCache>
            </c:strRef>
          </c:cat>
          <c:val>
            <c:numRef>
              <c:f>'RESUMEN POR PROYECTO A NUAL'!$L$27:$M$27</c:f>
              <c:numCache>
                <c:formatCode>0.0%</c:formatCode>
                <c:ptCount val="2"/>
                <c:pt idx="0" formatCode="0%">
                  <c:v>1</c:v>
                </c:pt>
                <c:pt idx="1">
                  <c:v>0.15</c:v>
                </c:pt>
              </c:numCache>
            </c:numRef>
          </c:val>
          <c:extLst xmlns:c16r2="http://schemas.microsoft.com/office/drawing/2015/06/chart">
            <c:ext xmlns:c16="http://schemas.microsoft.com/office/drawing/2014/chart" uri="{C3380CC4-5D6E-409C-BE32-E72D297353CC}">
              <c16:uniqueId val="{00000000-ACFD-4D96-94F0-363AA2C4956D}"/>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617216"/>
        <c:axId val="182619136"/>
      </c:barChart>
      <c:catAx>
        <c:axId val="18261721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619136"/>
        <c:crosses val="autoZero"/>
        <c:auto val="1"/>
        <c:lblAlgn val="ctr"/>
        <c:lblOffset val="100"/>
        <c:noMultiLvlLbl val="1"/>
      </c:catAx>
      <c:valAx>
        <c:axId val="18261913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61721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NUAL'!$O$26:$P$26</c:f>
              <c:strCache>
                <c:ptCount val="2"/>
                <c:pt idx="0">
                  <c:v>Meta</c:v>
                </c:pt>
                <c:pt idx="1">
                  <c:v>Avance</c:v>
                </c:pt>
              </c:strCache>
            </c:strRef>
          </c:cat>
          <c:val>
            <c:numRef>
              <c:f>'RESUMEN POR PROYECTO A NUAL'!$O$27:$P$27</c:f>
              <c:numCache>
                <c:formatCode>0.0%</c:formatCode>
                <c:ptCount val="2"/>
                <c:pt idx="0" formatCode="0%">
                  <c:v>1</c:v>
                </c:pt>
                <c:pt idx="1">
                  <c:v>0.55000000000000004</c:v>
                </c:pt>
              </c:numCache>
            </c:numRef>
          </c:val>
          <c:extLst xmlns:c16r2="http://schemas.microsoft.com/office/drawing/2015/06/chart">
            <c:ext xmlns:c16="http://schemas.microsoft.com/office/drawing/2014/chart" uri="{C3380CC4-5D6E-409C-BE32-E72D297353CC}">
              <c16:uniqueId val="{00000000-B806-4912-9B77-45A88D7F7D02}"/>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631808"/>
        <c:axId val="182326400"/>
      </c:barChart>
      <c:catAx>
        <c:axId val="1826318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326400"/>
        <c:crosses val="autoZero"/>
        <c:auto val="1"/>
        <c:lblAlgn val="ctr"/>
        <c:lblOffset val="100"/>
        <c:noMultiLvlLbl val="1"/>
      </c:catAx>
      <c:valAx>
        <c:axId val="18232640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63180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NUAL'!$C$43:$D$43</c:f>
              <c:strCache>
                <c:ptCount val="2"/>
                <c:pt idx="0">
                  <c:v>Meta</c:v>
                </c:pt>
                <c:pt idx="1">
                  <c:v>Avance</c:v>
                </c:pt>
              </c:strCache>
            </c:strRef>
          </c:cat>
          <c:val>
            <c:numRef>
              <c:f>'RESUMEN POR PROYECTO A NUAL'!$C$44:$D$44</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DB19-4B26-8899-4BC33FB52AD1}"/>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367360"/>
        <c:axId val="182369280"/>
      </c:barChart>
      <c:catAx>
        <c:axId val="18236736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369280"/>
        <c:crosses val="autoZero"/>
        <c:auto val="1"/>
        <c:lblAlgn val="ctr"/>
        <c:lblOffset val="100"/>
        <c:noMultiLvlLbl val="1"/>
      </c:catAx>
      <c:valAx>
        <c:axId val="18236928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367360"/>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NUAL'!$F$43:$G$43</c:f>
              <c:strCache>
                <c:ptCount val="2"/>
                <c:pt idx="0">
                  <c:v>Meta</c:v>
                </c:pt>
                <c:pt idx="1">
                  <c:v>Avance</c:v>
                </c:pt>
              </c:strCache>
            </c:strRef>
          </c:cat>
          <c:val>
            <c:numRef>
              <c:f>'RESUMEN POR PROYECTO A NUAL'!$F$44:$G$44</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0C42-4540-80ED-6FF47608BDC6}"/>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455296"/>
        <c:axId val="182473856"/>
      </c:barChart>
      <c:catAx>
        <c:axId val="18245529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473856"/>
        <c:crosses val="autoZero"/>
        <c:auto val="1"/>
        <c:lblAlgn val="ctr"/>
        <c:lblOffset val="100"/>
        <c:noMultiLvlLbl val="1"/>
      </c:catAx>
      <c:valAx>
        <c:axId val="18247385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45529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NUAL'!$I$43:$J$43</c:f>
              <c:strCache>
                <c:ptCount val="2"/>
                <c:pt idx="0">
                  <c:v>Meta</c:v>
                </c:pt>
                <c:pt idx="1">
                  <c:v>Avance</c:v>
                </c:pt>
              </c:strCache>
            </c:strRef>
          </c:cat>
          <c:val>
            <c:numRef>
              <c:f>'RESUMEN POR PROYECTO A NUAL'!$I$44:$J$44</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F5EC-4253-B957-399A4093FB5F}"/>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494336"/>
        <c:axId val="182496256"/>
      </c:barChart>
      <c:catAx>
        <c:axId val="182494336"/>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496256"/>
        <c:crosses val="autoZero"/>
        <c:auto val="1"/>
        <c:lblAlgn val="ctr"/>
        <c:lblOffset val="100"/>
        <c:noMultiLvlLbl val="1"/>
      </c:catAx>
      <c:valAx>
        <c:axId val="18249625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494336"/>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NUAL'!$L$43:$M$43</c:f>
              <c:strCache>
                <c:ptCount val="2"/>
                <c:pt idx="0">
                  <c:v>Meta</c:v>
                </c:pt>
                <c:pt idx="1">
                  <c:v>Avance</c:v>
                </c:pt>
              </c:strCache>
            </c:strRef>
          </c:cat>
          <c:val>
            <c:numRef>
              <c:f>'RESUMEN POR PROYECTO A NUAL'!$L$44:$M$44</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2DC5-4202-A45A-C2A0D6B34054}"/>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529024"/>
        <c:axId val="182535296"/>
      </c:barChart>
      <c:catAx>
        <c:axId val="1825290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535296"/>
        <c:crosses val="autoZero"/>
        <c:auto val="1"/>
        <c:lblAlgn val="ctr"/>
        <c:lblOffset val="100"/>
        <c:noMultiLvlLbl val="1"/>
      </c:catAx>
      <c:valAx>
        <c:axId val="182535296"/>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52902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000" b="1" i="0">
                <a:solidFill>
                  <a:srgbClr val="757575"/>
                </a:solidFill>
                <a:latin typeface="+mn-lt"/>
              </a:defRPr>
            </a:pPr>
            <a:r>
              <a:rPr lang="es-CO" sz="1000" b="1" i="0">
                <a:solidFill>
                  <a:srgbClr val="757575"/>
                </a:solidFill>
                <a:latin typeface="+mn-lt"/>
              </a:rPr>
              <a:t>Sub peso COMPONENTE FORMACION DE DOCENTES Y DIRECTIVOS DOCENTES</a:t>
            </a:r>
          </a:p>
        </c:rich>
      </c:tx>
      <c:overlay val="0"/>
    </c:title>
    <c:autoTitleDeleted val="0"/>
    <c:plotArea>
      <c:layout/>
      <c:barChart>
        <c:barDir val="col"/>
        <c:grouping val="clustered"/>
        <c:varyColors val="1"/>
        <c:ser>
          <c:idx val="0"/>
          <c:order val="0"/>
          <c:tx>
            <c:v>Sub peso COMPONENTE FORMACION DE DOCENTES Y DIRECTIVOS DOCENTES</c:v>
          </c:tx>
          <c:spPr>
            <a:solidFill>
              <a:srgbClr val="31859C"/>
            </a:solidFill>
            <a:ln cmpd="sng">
              <a:solidFill>
                <a:srgbClr val="000000"/>
              </a:solidFill>
            </a:ln>
          </c:spPr>
          <c:invertIfNegative val="1"/>
          <c:dPt>
            <c:idx val="0"/>
            <c:invertIfNegative val="1"/>
            <c:bubble3D val="0"/>
            <c:extLst xmlns:c16r2="http://schemas.microsoft.com/office/drawing/2015/06/chart">
              <c:ext xmlns:c16="http://schemas.microsoft.com/office/drawing/2014/chart" uri="{C3380CC4-5D6E-409C-BE32-E72D297353CC}">
                <c16:uniqueId val="{00000001-88B8-4272-B0F2-B13F0257F333}"/>
              </c:ext>
            </c:extLst>
          </c:dPt>
          <c:dPt>
            <c:idx val="1"/>
            <c:invertIfNegative val="1"/>
            <c:bubble3D val="0"/>
            <c:extLst xmlns:c16r2="http://schemas.microsoft.com/office/drawing/2015/06/chart">
              <c:ext xmlns:c16="http://schemas.microsoft.com/office/drawing/2014/chart" uri="{C3380CC4-5D6E-409C-BE32-E72D297353CC}">
                <c16:uniqueId val="{00000003-88B8-4272-B0F2-B13F0257F333}"/>
              </c:ext>
            </c:extLst>
          </c:dPt>
          <c:dPt>
            <c:idx val="2"/>
            <c:invertIfNegative val="1"/>
            <c:bubble3D val="0"/>
            <c:extLst xmlns:c16r2="http://schemas.microsoft.com/office/drawing/2015/06/chart">
              <c:ext xmlns:c16="http://schemas.microsoft.com/office/drawing/2014/chart" uri="{C3380CC4-5D6E-409C-BE32-E72D297353CC}">
                <c16:uniqueId val="{00000005-88B8-4272-B0F2-B13F0257F333}"/>
              </c:ext>
            </c:extLst>
          </c:dPt>
          <c:dPt>
            <c:idx val="3"/>
            <c:invertIfNegative val="1"/>
            <c:bubble3D val="0"/>
            <c:extLst xmlns:c16r2="http://schemas.microsoft.com/office/drawing/2015/06/chart">
              <c:ext xmlns:c16="http://schemas.microsoft.com/office/drawing/2014/chart" uri="{C3380CC4-5D6E-409C-BE32-E72D297353CC}">
                <c16:uniqueId val="{00000007-88B8-4272-B0F2-B13F0257F333}"/>
              </c:ext>
            </c:extLst>
          </c:dPt>
          <c:dPt>
            <c:idx val="4"/>
            <c:invertIfNegative val="1"/>
            <c:bubble3D val="0"/>
            <c:extLst xmlns:c16r2="http://schemas.microsoft.com/office/drawing/2015/06/chart">
              <c:ext xmlns:c16="http://schemas.microsoft.com/office/drawing/2014/chart" uri="{C3380CC4-5D6E-409C-BE32-E72D297353CC}">
                <c16:uniqueId val="{00000009-88B8-4272-B0F2-B13F0257F333}"/>
              </c:ext>
            </c:extLst>
          </c:dPt>
          <c:dPt>
            <c:idx val="5"/>
            <c:invertIfNegative val="1"/>
            <c:bubble3D val="0"/>
            <c:extLst xmlns:c16r2="http://schemas.microsoft.com/office/drawing/2015/06/chart">
              <c:ext xmlns:c16="http://schemas.microsoft.com/office/drawing/2014/chart" uri="{C3380CC4-5D6E-409C-BE32-E72D297353CC}">
                <c16:uniqueId val="{0000000B-88B8-4272-B0F2-B13F0257F333}"/>
              </c:ext>
            </c:extLst>
          </c:dPt>
          <c:dPt>
            <c:idx val="6"/>
            <c:invertIfNegative val="1"/>
            <c:bubble3D val="0"/>
            <c:extLst xmlns:c16r2="http://schemas.microsoft.com/office/drawing/2015/06/chart">
              <c:ext xmlns:c16="http://schemas.microsoft.com/office/drawing/2014/chart" uri="{C3380CC4-5D6E-409C-BE32-E72D297353CC}">
                <c16:uniqueId val="{0000000D-88B8-4272-B0F2-B13F0257F333}"/>
              </c:ext>
            </c:extLst>
          </c:dPt>
          <c:dPt>
            <c:idx val="7"/>
            <c:invertIfNegative val="1"/>
            <c:bubble3D val="0"/>
            <c:extLst xmlns:c16r2="http://schemas.microsoft.com/office/drawing/2015/06/chart">
              <c:ext xmlns:c16="http://schemas.microsoft.com/office/drawing/2014/chart" uri="{C3380CC4-5D6E-409C-BE32-E72D297353CC}">
                <c16:uniqueId val="{0000000F-88B8-4272-B0F2-B13F0257F333}"/>
              </c:ext>
            </c:extLst>
          </c:dPt>
          <c:dPt>
            <c:idx val="8"/>
            <c:invertIfNegative val="1"/>
            <c:bubble3D val="0"/>
            <c:extLst xmlns:c16r2="http://schemas.microsoft.com/office/drawing/2015/06/chart">
              <c:ext xmlns:c16="http://schemas.microsoft.com/office/drawing/2014/chart" uri="{C3380CC4-5D6E-409C-BE32-E72D297353CC}">
                <c16:uniqueId val="{00000011-88B8-4272-B0F2-B13F0257F333}"/>
              </c:ext>
            </c:extLst>
          </c:dPt>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ANUAL'!$C$39,'SEGUIMIENTO ANUAL'!$E$39:$L$39)</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ANUAL'!$C$40,'SEGUIMIENTO ANUAL'!$E$40:$L$40)</c:f>
              <c:numCache>
                <c:formatCode>0%</c:formatCode>
                <c:ptCount val="9"/>
                <c:pt idx="1">
                  <c:v>9.9999999999999992E-2</c:v>
                </c:pt>
                <c:pt idx="2">
                  <c:v>5.9999999999999991E-2</c:v>
                </c:pt>
                <c:pt idx="3">
                  <c:v>0.3</c:v>
                </c:pt>
                <c:pt idx="4">
                  <c:v>8.5749999999999993E-2</c:v>
                </c:pt>
                <c:pt idx="5">
                  <c:v>0</c:v>
                </c:pt>
                <c:pt idx="6">
                  <c:v>0</c:v>
                </c:pt>
                <c:pt idx="7">
                  <c:v>0</c:v>
                </c:pt>
                <c:pt idx="8">
                  <c:v>7.7964285714285708E-2</c:v>
                </c:pt>
              </c:numCache>
            </c:numRef>
          </c:val>
          <c:extLst xmlns:c16r2="http://schemas.microsoft.com/office/drawing/2015/06/chart">
            <c:ext xmlns:c16="http://schemas.microsoft.com/office/drawing/2014/chart" uri="{C3380CC4-5D6E-409C-BE32-E72D297353CC}">
              <c16:uniqueId val="{00000012-88B8-4272-B0F2-B13F0257F33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72920192"/>
        <c:axId val="172930560"/>
      </c:barChart>
      <c:catAx>
        <c:axId val="17292019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72930560"/>
        <c:crosses val="autoZero"/>
        <c:auto val="1"/>
        <c:lblAlgn val="ctr"/>
        <c:lblOffset val="100"/>
        <c:noMultiLvlLbl val="1"/>
      </c:catAx>
      <c:valAx>
        <c:axId val="172930560"/>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72920192"/>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NUAL'!$O$43:$P$43</c:f>
              <c:strCache>
                <c:ptCount val="2"/>
                <c:pt idx="0">
                  <c:v>Meta</c:v>
                </c:pt>
                <c:pt idx="1">
                  <c:v>Avance</c:v>
                </c:pt>
              </c:strCache>
            </c:strRef>
          </c:cat>
          <c:val>
            <c:numRef>
              <c:f>'RESUMEN POR PROYECTO A NUAL'!$O$44:$P$44</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CE30-492D-8DF3-640E2AFBFAA1}"/>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2920320"/>
        <c:axId val="182922240"/>
      </c:barChart>
      <c:catAx>
        <c:axId val="18292032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2922240"/>
        <c:crosses val="autoZero"/>
        <c:auto val="1"/>
        <c:lblAlgn val="ctr"/>
        <c:lblOffset val="100"/>
        <c:noMultiLvlLbl val="1"/>
      </c:catAx>
      <c:valAx>
        <c:axId val="18292224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2920320"/>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200" b="0" i="0">
                <a:solidFill>
                  <a:srgbClr val="757575"/>
                </a:solidFill>
                <a:latin typeface="+mn-lt"/>
              </a:defRPr>
            </a:pPr>
            <a:r>
              <a:rPr lang="es-CO" sz="1200" b="0" i="0">
                <a:solidFill>
                  <a:srgbClr val="757575"/>
                </a:solidFill>
                <a:latin typeface="+mn-lt"/>
              </a:rPr>
              <a:t>Seguimiento anual</a:t>
            </a:r>
          </a:p>
        </c:rich>
      </c:tx>
      <c:overlay val="0"/>
    </c:title>
    <c:autoTitleDeleted val="0"/>
    <c:plotArea>
      <c:layout/>
      <c:barChart>
        <c:barDir val="col"/>
        <c:grouping val="clustered"/>
        <c:varyColors val="1"/>
        <c:ser>
          <c:idx val="0"/>
          <c:order val="0"/>
          <c:tx>
            <c:v>ACOMPAÑAMIENTO A EE</c:v>
          </c:tx>
          <c:spPr>
            <a:solidFill>
              <a:srgbClr val="4F81B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ANUAL'!$D$15:$G$15</c:f>
              <c:numCache>
                <c:formatCode>0.0%</c:formatCode>
                <c:ptCount val="4"/>
                <c:pt idx="0">
                  <c:v>0.33285714285714285</c:v>
                </c:pt>
                <c:pt idx="1">
                  <c:v>0.55000000000000004</c:v>
                </c:pt>
                <c:pt idx="2" formatCode="0%">
                  <c:v>0.18750000000000003</c:v>
                </c:pt>
                <c:pt idx="3">
                  <c:v>0</c:v>
                </c:pt>
              </c:numCache>
            </c:numRef>
          </c:val>
          <c:extLst xmlns:c16r2="http://schemas.microsoft.com/office/drawing/2015/06/chart">
            <c:ext xmlns:c16="http://schemas.microsoft.com/office/drawing/2014/chart" uri="{C3380CC4-5D6E-409C-BE32-E72D297353CC}">
              <c16:uniqueId val="{00000000-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FORMACION DE DOCENTES Y DIRECTIVOS DOCENTES</c:v>
          </c:tx>
          <c:spPr>
            <a:solidFill>
              <a:srgbClr val="C0504D"/>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ANUAL'!$D$16:$G$16</c:f>
              <c:numCache>
                <c:formatCode>0.0%</c:formatCode>
                <c:ptCount val="4"/>
                <c:pt idx="0">
                  <c:v>9.9999999999999992E-2</c:v>
                </c:pt>
                <c:pt idx="1">
                  <c:v>0.3</c:v>
                </c:pt>
                <c:pt idx="2">
                  <c:v>4.2874999999999996E-2</c:v>
                </c:pt>
                <c:pt idx="3">
                  <c:v>0</c:v>
                </c:pt>
              </c:numCache>
            </c:numRef>
          </c:val>
          <c:extLst xmlns:c16r2="http://schemas.microsoft.com/office/drawing/2015/06/chart">
            <c:ext xmlns:c16="http://schemas.microsoft.com/office/drawing/2014/chart" uri="{C3380CC4-5D6E-409C-BE32-E72D297353CC}">
              <c16:uniqueId val="{00000001-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2"/>
          <c:order val="2"/>
          <c:tx>
            <c:v>USO MTIC</c:v>
          </c:tx>
          <c:spPr>
            <a:solidFill>
              <a:srgbClr val="9BBB59"/>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ANUAL'!$D$17:$G$17</c:f>
              <c:numCache>
                <c:formatCode>0.0%</c:formatCode>
                <c:ptCount val="4"/>
                <c:pt idx="0">
                  <c:v>5.2499999999999998E-2</c:v>
                </c:pt>
                <c:pt idx="1">
                  <c:v>0.12936</c:v>
                </c:pt>
                <c:pt idx="2">
                  <c:v>1.35E-2</c:v>
                </c:pt>
                <c:pt idx="3">
                  <c:v>0</c:v>
                </c:pt>
              </c:numCache>
            </c:numRef>
          </c:val>
          <c:extLst xmlns:c16r2="http://schemas.microsoft.com/office/drawing/2015/06/chart">
            <c:ext xmlns:c16="http://schemas.microsoft.com/office/drawing/2014/chart" uri="{C3380CC4-5D6E-409C-BE32-E72D297353CC}">
              <c16:uniqueId val="{00000002-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3"/>
          <c:order val="3"/>
          <c:tx>
            <c:v>TOTAL AVANCE GENERAL DEL PAM </c:v>
          </c:tx>
          <c:spPr>
            <a:solidFill>
              <a:srgbClr val="8064A2"/>
            </a:solidFill>
            <a:ln cmpd="sng">
              <a:solidFill>
                <a:srgbClr val="000000"/>
              </a:solidFill>
            </a:ln>
          </c:spPr>
          <c:invertIfNegative val="1"/>
          <c:dLbls>
            <c:spPr>
              <a:noFill/>
              <a:ln>
                <a:noFill/>
              </a:ln>
              <a:effectLst/>
            </c:spPr>
            <c:txPr>
              <a:bodyPr rot="-5400000" vert="horz" wrap="square" lIns="38100" tIns="19050" rIns="38100" bIns="19050" anchor="ctr">
                <a:spAutoFit/>
              </a:bodyPr>
              <a:lstStyle/>
              <a:p>
                <a:pPr>
                  <a:defRPr sz="800" b="1">
                    <a:solidFill>
                      <a:schemeClr val="tx1"/>
                    </a:solidFill>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'SEGUIMIENTO ANUAL'!$D$14:$G$14</c:f>
              <c:strCache>
                <c:ptCount val="4"/>
                <c:pt idx="0">
                  <c:v>AVANCE  2020 </c:v>
                </c:pt>
                <c:pt idx="1">
                  <c:v>AVANCE 2021</c:v>
                </c:pt>
                <c:pt idx="2">
                  <c:v>AVANCE 2022</c:v>
                </c:pt>
                <c:pt idx="3">
                  <c:v>AVANCE 2023</c:v>
                </c:pt>
              </c:strCache>
            </c:strRef>
          </c:cat>
          <c:val>
            <c:numRef>
              <c:f>'SEGUIMIENTO ANUAL'!$D$18:$G$18</c:f>
              <c:numCache>
                <c:formatCode>0.0%</c:formatCode>
                <c:ptCount val="4"/>
                <c:pt idx="0">
                  <c:v>0.48535714285714282</c:v>
                </c:pt>
                <c:pt idx="1">
                  <c:v>0.97936000000000012</c:v>
                </c:pt>
                <c:pt idx="2">
                  <c:v>0.24387500000000004</c:v>
                </c:pt>
                <c:pt idx="3">
                  <c:v>0</c:v>
                </c:pt>
              </c:numCache>
            </c:numRef>
          </c:val>
          <c:extLst xmlns:c16r2="http://schemas.microsoft.com/office/drawing/2015/06/chart">
            <c:ext xmlns:c16="http://schemas.microsoft.com/office/drawing/2014/chart" uri="{C3380CC4-5D6E-409C-BE32-E72D297353CC}">
              <c16:uniqueId val="{00000003-DBC8-4748-9377-9E3F114E2CBE}"/>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77511424"/>
        <c:axId val="177529984"/>
      </c:barChart>
      <c:catAx>
        <c:axId val="17751142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700" b="0" i="0">
                <a:solidFill>
                  <a:srgbClr val="000000"/>
                </a:solidFill>
                <a:latin typeface="+mn-lt"/>
              </a:defRPr>
            </a:pPr>
            <a:endParaRPr lang="es-CO"/>
          </a:p>
        </c:txPr>
        <c:crossAx val="177529984"/>
        <c:crosses val="autoZero"/>
        <c:auto val="1"/>
        <c:lblAlgn val="ctr"/>
        <c:lblOffset val="100"/>
        <c:noMultiLvlLbl val="1"/>
      </c:catAx>
      <c:valAx>
        <c:axId val="177529984"/>
        <c:scaling>
          <c:orientation val="minMax"/>
        </c:scaling>
        <c:delete val="0"/>
        <c:axPos val="l"/>
        <c:majorGridlines>
          <c:spPr>
            <a:ln>
              <a:solidFill>
                <a:srgbClr val="B7B7B7"/>
              </a:solidFill>
            </a:ln>
          </c:spPr>
        </c:majorGridlines>
        <c:title>
          <c:tx>
            <c:rich>
              <a:bodyPr/>
              <a:lstStyle/>
              <a:p>
                <a:pPr lvl="0">
                  <a:defRPr b="0">
                    <a:solidFill>
                      <a:srgbClr val="000000"/>
                    </a:solidFill>
                    <a:latin typeface="+mn-lt"/>
                  </a:defRPr>
                </a:pPr>
                <a:endParaRPr lang="es-CO"/>
              </a:p>
            </c:rich>
          </c:tx>
          <c:overlay val="0"/>
        </c:title>
        <c:numFmt formatCode="0.0%" sourceLinked="1"/>
        <c:majorTickMark val="none"/>
        <c:minorTickMark val="none"/>
        <c:tickLblPos val="nextTo"/>
        <c:spPr>
          <a:ln/>
        </c:spPr>
        <c:txPr>
          <a:bodyPr/>
          <a:lstStyle/>
          <a:p>
            <a:pPr lvl="0">
              <a:defRPr sz="800" b="0" i="0">
                <a:solidFill>
                  <a:srgbClr val="000000"/>
                </a:solidFill>
                <a:latin typeface="+mn-lt"/>
              </a:defRPr>
            </a:pPr>
            <a:endParaRPr lang="es-CO"/>
          </a:p>
        </c:txPr>
        <c:crossAx val="177511424"/>
        <c:crosses val="autoZero"/>
        <c:crossBetween val="between"/>
      </c:valAx>
    </c:plotArea>
    <c:legend>
      <c:legendPos val="b"/>
      <c:layout>
        <c:manualLayout>
          <c:xMode val="edge"/>
          <c:yMode val="edge"/>
          <c:x val="4.388948749827324E-2"/>
          <c:y val="0.68262273488876613"/>
          <c:w val="0.88345047658516374"/>
          <c:h val="0.25341662550483773"/>
        </c:manualLayout>
      </c:layout>
      <c:overlay val="0"/>
      <c:txPr>
        <a:bodyPr/>
        <a:lstStyle/>
        <a:p>
          <a:pPr lvl="0">
            <a:defRPr sz="700" b="0" i="0">
              <a:solidFill>
                <a:srgbClr val="1A1A1A"/>
              </a:solidFill>
              <a:latin typeface="+mn-lt"/>
            </a:defRPr>
          </a:pPr>
          <a:endParaRPr lang="es-CO"/>
        </a:p>
      </c:txPr>
    </c:legend>
    <c:plotVisOnly val="1"/>
    <c:dispBlanksAs val="zero"/>
    <c:showDLblsOverMax val="1"/>
  </c:chart>
  <c:spPr>
    <a:ln>
      <a:solidFill>
        <a:srgbClr val="00B0F0"/>
      </a:solidFill>
    </a:ln>
  </c:sp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title>
      <c:tx>
        <c:rich>
          <a:bodyPr/>
          <a:lstStyle/>
          <a:p>
            <a:pPr lvl="0">
              <a:defRPr sz="1100" b="1" i="0">
                <a:solidFill>
                  <a:srgbClr val="757575"/>
                </a:solidFill>
                <a:latin typeface="+mn-lt"/>
              </a:defRPr>
            </a:pPr>
            <a:r>
              <a:rPr lang="es-CO" sz="1100" b="1" i="0">
                <a:solidFill>
                  <a:srgbClr val="757575"/>
                </a:solidFill>
                <a:latin typeface="+mn-lt"/>
              </a:rPr>
              <a:t>AVANCE ACOMPAÑAMIENTO A EE</a:t>
            </a:r>
          </a:p>
        </c:rich>
      </c:tx>
      <c:overlay val="0"/>
    </c:title>
    <c:autoTitleDeleted val="0"/>
    <c:plotArea>
      <c:layout/>
      <c:barChart>
        <c:barDir val="col"/>
        <c:grouping val="clustered"/>
        <c:varyColors val="1"/>
        <c:ser>
          <c:idx val="0"/>
          <c:order val="0"/>
          <c:tx>
            <c:v>A</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ANUAL'!$F$27:$M$27</c:f>
              <c:numCache>
                <c:formatCode>0.0%</c:formatCode>
                <c:ptCount val="8"/>
                <c:pt idx="0">
                  <c:v>4.2857142857142851E-2</c:v>
                </c:pt>
                <c:pt idx="1">
                  <c:v>9.4285714285714292E-2</c:v>
                </c:pt>
                <c:pt idx="2">
                  <c:v>0.15</c:v>
                </c:pt>
                <c:pt idx="3">
                  <c:v>0.17000000000000004</c:v>
                </c:pt>
                <c:pt idx="4">
                  <c:v>0</c:v>
                </c:pt>
                <c:pt idx="5">
                  <c:v>0</c:v>
                </c:pt>
                <c:pt idx="6">
                  <c:v>0</c:v>
                </c:pt>
                <c:pt idx="7">
                  <c:v>6.5306122448979598E-2</c:v>
                </c:pt>
              </c:numCache>
            </c:numRef>
          </c:val>
          <c:extLst xmlns:c16r2="http://schemas.microsoft.com/office/drawing/2015/06/chart">
            <c:ext xmlns:c16="http://schemas.microsoft.com/office/drawing/2014/chart" uri="{C3380CC4-5D6E-409C-BE32-E72D297353CC}">
              <c16:uniqueId val="{00000000-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1"/>
          <c:order val="1"/>
          <c:tx>
            <c:v>B</c:v>
          </c:tx>
          <c:spPr>
            <a:solidFill>
              <a:srgbClr val="C0504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ANUAL'!$F$28:$M$28</c:f>
              <c:numCache>
                <c:formatCode>0.0%</c:formatCode>
                <c:ptCount val="8"/>
                <c:pt idx="0">
                  <c:v>0</c:v>
                </c:pt>
                <c:pt idx="1">
                  <c:v>1.9000000000000003E-2</c:v>
                </c:pt>
                <c:pt idx="2">
                  <c:v>0.05</c:v>
                </c:pt>
                <c:pt idx="3">
                  <c:v>4.5000000000000005E-2</c:v>
                </c:pt>
                <c:pt idx="4">
                  <c:v>0</c:v>
                </c:pt>
                <c:pt idx="5">
                  <c:v>0</c:v>
                </c:pt>
                <c:pt idx="6">
                  <c:v>0</c:v>
                </c:pt>
                <c:pt idx="7">
                  <c:v>1.6285714285714289E-2</c:v>
                </c:pt>
              </c:numCache>
            </c:numRef>
          </c:val>
          <c:extLst xmlns:c16r2="http://schemas.microsoft.com/office/drawing/2015/06/chart">
            <c:ext xmlns:c16="http://schemas.microsoft.com/office/drawing/2014/chart" uri="{C3380CC4-5D6E-409C-BE32-E72D297353CC}">
              <c16:uniqueId val="{00000001-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2"/>
          <c:order val="2"/>
          <c:tx>
            <c:v>C</c:v>
          </c:tx>
          <c:spPr>
            <a:solidFill>
              <a:srgbClr val="9BBB59"/>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ANUAL'!$F$29:$M$29</c:f>
              <c:numCache>
                <c:formatCode>0.0%</c:formatCode>
                <c:ptCount val="8"/>
                <c:pt idx="0">
                  <c:v>0.25</c:v>
                </c:pt>
                <c:pt idx="1">
                  <c:v>5.000000000000001E-2</c:v>
                </c:pt>
                <c:pt idx="2">
                  <c:v>0.25</c:v>
                </c:pt>
                <c:pt idx="3">
                  <c:v>0.1</c:v>
                </c:pt>
                <c:pt idx="4">
                  <c:v>0</c:v>
                </c:pt>
                <c:pt idx="5">
                  <c:v>0</c:v>
                </c:pt>
                <c:pt idx="6">
                  <c:v>0</c:v>
                </c:pt>
                <c:pt idx="7">
                  <c:v>0</c:v>
                </c:pt>
              </c:numCache>
            </c:numRef>
          </c:val>
          <c:extLst xmlns:c16r2="http://schemas.microsoft.com/office/drawing/2015/06/chart">
            <c:ext xmlns:c16="http://schemas.microsoft.com/office/drawing/2014/chart" uri="{C3380CC4-5D6E-409C-BE32-E72D297353CC}">
              <c16:uniqueId val="{00000002-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ser>
          <c:idx val="3"/>
          <c:order val="3"/>
          <c:tx>
            <c:v>D</c:v>
          </c:tx>
          <c:spPr>
            <a:solidFill>
              <a:srgbClr val="8064A2"/>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ANUAL'!$F$26:$M$26</c:f>
              <c:strCache>
                <c:ptCount val="8"/>
                <c:pt idx="0">
                  <c:v>AVANCE DIC 30 /2020</c:v>
                </c:pt>
                <c:pt idx="1">
                  <c:v>AVANCE JUNIO 30 /2021</c:v>
                </c:pt>
                <c:pt idx="2">
                  <c:v>AVANCE DIC 30 /2021</c:v>
                </c:pt>
                <c:pt idx="3">
                  <c:v>AVANCE JUNIO 30 /2022</c:v>
                </c:pt>
                <c:pt idx="4">
                  <c:v>AVANCE DIC 30 /2022</c:v>
                </c:pt>
                <c:pt idx="5">
                  <c:v>AVANCE JUNIO 
30 /2023</c:v>
                </c:pt>
                <c:pt idx="6">
                  <c:v>AVANCE DIC 30 /2023</c:v>
                </c:pt>
                <c:pt idx="7">
                  <c:v>AVANCE PROMEDIO 2020-2023</c:v>
                </c:pt>
              </c:strCache>
            </c:strRef>
          </c:cat>
          <c:val>
            <c:numRef>
              <c:f>'SEGUIMIENTO ANUAL'!$F$30:$M$30</c:f>
              <c:numCache>
                <c:formatCode>0.0%</c:formatCode>
                <c:ptCount val="8"/>
                <c:pt idx="0">
                  <c:v>4.0000000000000008E-2</c:v>
                </c:pt>
                <c:pt idx="1">
                  <c:v>1.7777777777777781E-2</c:v>
                </c:pt>
                <c:pt idx="2">
                  <c:v>9.9999999999999992E-2</c:v>
                </c:pt>
                <c:pt idx="3">
                  <c:v>0.06</c:v>
                </c:pt>
                <c:pt idx="4">
                  <c:v>0</c:v>
                </c:pt>
                <c:pt idx="5">
                  <c:v>0</c:v>
                </c:pt>
                <c:pt idx="6">
                  <c:v>0</c:v>
                </c:pt>
                <c:pt idx="7">
                  <c:v>3.1111111111111114E-2</c:v>
                </c:pt>
              </c:numCache>
            </c:numRef>
          </c:val>
          <c:extLst xmlns:c16r2="http://schemas.microsoft.com/office/drawing/2015/06/chart">
            <c:ext xmlns:c16="http://schemas.microsoft.com/office/drawing/2014/chart" uri="{C3380CC4-5D6E-409C-BE32-E72D297353CC}">
              <c16:uniqueId val="{00000003-3435-41A2-A1B0-3EAA64C65298}"/>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0671232"/>
        <c:axId val="180673152"/>
      </c:barChart>
      <c:catAx>
        <c:axId val="180671232"/>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80673152"/>
        <c:crosses val="autoZero"/>
        <c:auto val="1"/>
        <c:lblAlgn val="ctr"/>
        <c:lblOffset val="100"/>
        <c:noMultiLvlLbl val="1"/>
      </c:catAx>
      <c:valAx>
        <c:axId val="180673152"/>
        <c:scaling>
          <c:orientation val="minMax"/>
        </c:scaling>
        <c:delete val="0"/>
        <c:axPos val="l"/>
        <c:title>
          <c:tx>
            <c:rich>
              <a:bodyPr/>
              <a:lstStyle/>
              <a:p>
                <a:pPr lvl="0">
                  <a:defRPr b="0">
                    <a:solidFill>
                      <a:srgbClr val="000000"/>
                    </a:solidFill>
                    <a:latin typeface="+mn-lt"/>
                  </a:defRPr>
                </a:pPr>
                <a:endParaRPr lang="es-CO"/>
              </a:p>
            </c:rich>
          </c:tx>
          <c:overlay val="0"/>
        </c:title>
        <c:numFmt formatCode="0.0%" sourceLinked="1"/>
        <c:majorTickMark val="none"/>
        <c:minorTickMark val="none"/>
        <c:tickLblPos val="nextTo"/>
        <c:spPr>
          <a:ln/>
        </c:spPr>
        <c:txPr>
          <a:bodyPr/>
          <a:lstStyle/>
          <a:p>
            <a:pPr lvl="0">
              <a:defRPr b="0">
                <a:solidFill>
                  <a:srgbClr val="000000"/>
                </a:solidFill>
                <a:latin typeface="+mn-lt"/>
              </a:defRPr>
            </a:pPr>
            <a:endParaRPr lang="es-CO"/>
          </a:p>
        </c:txPr>
        <c:crossAx val="180671232"/>
        <c:crosses val="autoZero"/>
        <c:crossBetween val="between"/>
      </c:valAx>
    </c:plotArea>
    <c:legend>
      <c:legendPos val="t"/>
      <c:overlay val="0"/>
      <c:txPr>
        <a:bodyPr/>
        <a:lstStyle/>
        <a:p>
          <a:pPr lvl="0">
            <a:defRPr sz="900" b="0" i="0">
              <a:solidFill>
                <a:srgbClr val="1A1A1A"/>
              </a:solidFill>
              <a:latin typeface="+mn-lt"/>
            </a:defRPr>
          </a:pPr>
          <a:endParaRPr lang="es-CO"/>
        </a:p>
      </c:txPr>
    </c:legend>
    <c:plotVisOnly val="1"/>
    <c:dispBlanksAs val="zero"/>
    <c:showDLblsOverMax val="1"/>
  </c:chart>
  <c:spPr>
    <a:solidFill>
      <a:schemeClr val="lt1"/>
    </a:solidFill>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tx>
            <c:v>Sub peso COMPONENTE FORMACION DE DOCENTES Y DIRECTIVOS DOCENTES</c:v>
          </c:tx>
          <c:spPr>
            <a:solidFill>
              <a:srgbClr val="4F81BD"/>
            </a:solidFill>
            <a:ln cmpd="sng">
              <a:solidFill>
                <a:srgbClr val="000000"/>
              </a:solidFill>
            </a:ln>
          </c:spPr>
          <c:invertIfNegative val="1"/>
          <c:dLbls>
            <c:spPr>
              <a:noFill/>
              <a:ln>
                <a:noFill/>
              </a:ln>
              <a:effectLst/>
            </c:spPr>
            <c:txPr>
              <a:bodyPr/>
              <a:lstStyle/>
              <a:p>
                <a:pPr lvl="0">
                  <a:defRPr sz="700" b="0" i="0">
                    <a:latin typeface="+mn-lt"/>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('SEGUIMIENTO ANUAL'!$C$52,'SEGUIMIENTO ANUAL'!$E$52:$L$52)</c:f>
              <c:strCache>
                <c:ptCount val="9"/>
                <c:pt idx="1">
                  <c:v>AVANCE DIC 30 /2020</c:v>
                </c:pt>
                <c:pt idx="2">
                  <c:v>AVANCE JUNIO 30 /2021</c:v>
                </c:pt>
                <c:pt idx="3">
                  <c:v>AVANCE DIC 30 /2021</c:v>
                </c:pt>
                <c:pt idx="4">
                  <c:v>AVANCE JUNIO 30 /2022</c:v>
                </c:pt>
                <c:pt idx="5">
                  <c:v>AVANCE DIC 30 /2022</c:v>
                </c:pt>
                <c:pt idx="6">
                  <c:v>AVANCE JUNIO 
30 /2023</c:v>
                </c:pt>
                <c:pt idx="7">
                  <c:v>AVANCE DIC 30 /2023</c:v>
                </c:pt>
                <c:pt idx="8">
                  <c:v>AVANCE PROMEDIO 2020-2023</c:v>
                </c:pt>
              </c:strCache>
            </c:strRef>
          </c:cat>
          <c:val>
            <c:numRef>
              <c:f>('SEGUIMIENTO ANUAL'!$C$53,'SEGUIMIENTO ANUAL'!$E$53:$L$53)</c:f>
              <c:numCache>
                <c:formatCode>0%</c:formatCode>
                <c:ptCount val="9"/>
                <c:pt idx="1">
                  <c:v>5.2499999999999998E-2</c:v>
                </c:pt>
                <c:pt idx="2">
                  <c:v>0.12434999999999999</c:v>
                </c:pt>
                <c:pt idx="3">
                  <c:v>0.12936</c:v>
                </c:pt>
                <c:pt idx="4">
                  <c:v>2.7E-2</c:v>
                </c:pt>
                <c:pt idx="5">
                  <c:v>0</c:v>
                </c:pt>
                <c:pt idx="6">
                  <c:v>0</c:v>
                </c:pt>
                <c:pt idx="7">
                  <c:v>0</c:v>
                </c:pt>
                <c:pt idx="8">
                  <c:v>4.7601428571428572E-2</c:v>
                </c:pt>
              </c:numCache>
            </c:numRef>
          </c:val>
          <c:extLst xmlns:c16r2="http://schemas.microsoft.com/office/drawing/2015/06/chart">
            <c:ext xmlns:c16="http://schemas.microsoft.com/office/drawing/2014/chart" uri="{C3380CC4-5D6E-409C-BE32-E72D297353CC}">
              <c16:uniqueId val="{00000000-CD2D-4A87-AB00-F6C8B1F7557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0711808"/>
        <c:axId val="180713728"/>
      </c:barChart>
      <c:catAx>
        <c:axId val="1807118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sz="600" b="0" i="0">
                <a:solidFill>
                  <a:srgbClr val="000000"/>
                </a:solidFill>
                <a:latin typeface="+mn-lt"/>
              </a:defRPr>
            </a:pPr>
            <a:endParaRPr lang="es-CO"/>
          </a:p>
        </c:txPr>
        <c:crossAx val="180713728"/>
        <c:crosses val="autoZero"/>
        <c:auto val="1"/>
        <c:lblAlgn val="ctr"/>
        <c:lblOffset val="100"/>
        <c:noMultiLvlLbl val="1"/>
      </c:catAx>
      <c:valAx>
        <c:axId val="180713728"/>
        <c:scaling>
          <c:orientation val="minMax"/>
        </c:scaling>
        <c:delete val="0"/>
        <c:axPos val="l"/>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endParaRPr lang="es-CO"/>
          </a:p>
        </c:txPr>
        <c:crossAx val="180711808"/>
        <c:crosses val="autoZero"/>
        <c:crossBetween val="between"/>
      </c:valAx>
    </c:plotArea>
    <c:plotVisOnly val="1"/>
    <c:dispBlanksAs val="zero"/>
    <c:showDLblsOverMax val="1"/>
  </c:chart>
  <c:spPr>
    <a:solidFill>
      <a:schemeClr val="lt1"/>
    </a:solidFill>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NUAL'!$C$11:$D$11</c:f>
              <c:strCache>
                <c:ptCount val="2"/>
                <c:pt idx="0">
                  <c:v>Meta</c:v>
                </c:pt>
                <c:pt idx="1">
                  <c:v>Avance</c:v>
                </c:pt>
              </c:strCache>
            </c:strRef>
          </c:cat>
          <c:val>
            <c:numRef>
              <c:f>'RESUMEN POR PROYECTO A NUAL'!$C$12:$D$12</c:f>
              <c:numCache>
                <c:formatCode>0.0%</c:formatCode>
                <c:ptCount val="2"/>
                <c:pt idx="0" formatCode="0%">
                  <c:v>1</c:v>
                </c:pt>
                <c:pt idx="1">
                  <c:v>0.5</c:v>
                </c:pt>
              </c:numCache>
            </c:numRef>
          </c:val>
          <c:extLst xmlns:c16r2="http://schemas.microsoft.com/office/drawing/2015/06/chart">
            <c:ext xmlns:c16="http://schemas.microsoft.com/office/drawing/2014/chart" uri="{C3380CC4-5D6E-409C-BE32-E72D297353CC}">
              <c16:uniqueId val="{00000000-12BF-4B1C-9452-8C96754728C5}"/>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0905088"/>
        <c:axId val="180907008"/>
      </c:barChart>
      <c:catAx>
        <c:axId val="18090508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0907008"/>
        <c:crosses val="autoZero"/>
        <c:auto val="1"/>
        <c:lblAlgn val="ctr"/>
        <c:lblOffset val="100"/>
        <c:noMultiLvlLbl val="1"/>
      </c:catAx>
      <c:valAx>
        <c:axId val="18090700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090508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NUAL'!$F$11:$G$11</c:f>
              <c:strCache>
                <c:ptCount val="2"/>
                <c:pt idx="0">
                  <c:v>Meta</c:v>
                </c:pt>
                <c:pt idx="1">
                  <c:v>Avance</c:v>
                </c:pt>
              </c:strCache>
            </c:strRef>
          </c:cat>
          <c:val>
            <c:numRef>
              <c:f>'RESUMEN POR PROYECTO A NUAL'!$F$12:$G$12</c:f>
              <c:numCache>
                <c:formatCode>0.0%</c:formatCode>
                <c:ptCount val="2"/>
                <c:pt idx="0" formatCode="0%">
                  <c:v>1</c:v>
                </c:pt>
                <c:pt idx="1">
                  <c:v>0.3</c:v>
                </c:pt>
              </c:numCache>
            </c:numRef>
          </c:val>
          <c:extLst xmlns:c16r2="http://schemas.microsoft.com/office/drawing/2015/06/chart">
            <c:ext xmlns:c16="http://schemas.microsoft.com/office/drawing/2014/chart" uri="{C3380CC4-5D6E-409C-BE32-E72D297353CC}">
              <c16:uniqueId val="{00000000-9596-4E2F-B5BC-4091E6304E55}"/>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0923008"/>
        <c:axId val="180941568"/>
      </c:barChart>
      <c:catAx>
        <c:axId val="180923008"/>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0941568"/>
        <c:crosses val="autoZero"/>
        <c:auto val="1"/>
        <c:lblAlgn val="ctr"/>
        <c:lblOffset val="100"/>
        <c:noMultiLvlLbl val="1"/>
      </c:catAx>
      <c:valAx>
        <c:axId val="180941568"/>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0923008"/>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NUAL'!$I$11:$J$11</c:f>
              <c:strCache>
                <c:ptCount val="2"/>
                <c:pt idx="0">
                  <c:v>Meta</c:v>
                </c:pt>
                <c:pt idx="1">
                  <c:v>Avance</c:v>
                </c:pt>
              </c:strCache>
            </c:strRef>
          </c:cat>
          <c:val>
            <c:numRef>
              <c:f>'RESUMEN POR PROYECTO A NUAL'!$I$12:$J$12</c:f>
              <c:numCache>
                <c:formatCode>0.0%</c:formatCode>
                <c:ptCount val="2"/>
                <c:pt idx="0" formatCode="0%">
                  <c:v>1</c:v>
                </c:pt>
                <c:pt idx="1">
                  <c:v>0.7</c:v>
                </c:pt>
              </c:numCache>
            </c:numRef>
          </c:val>
          <c:extLst xmlns:c16r2="http://schemas.microsoft.com/office/drawing/2015/06/chart">
            <c:ext xmlns:c16="http://schemas.microsoft.com/office/drawing/2014/chart" uri="{C3380CC4-5D6E-409C-BE32-E72D297353CC}">
              <c16:uniqueId val="{00000000-634B-4501-BE1A-ABE22ECFAA0B}"/>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1175040"/>
        <c:axId val="181176960"/>
      </c:barChart>
      <c:catAx>
        <c:axId val="181175040"/>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1176960"/>
        <c:crosses val="autoZero"/>
        <c:auto val="1"/>
        <c:lblAlgn val="ctr"/>
        <c:lblOffset val="100"/>
        <c:noMultiLvlLbl val="1"/>
      </c:catAx>
      <c:valAx>
        <c:axId val="181176960"/>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1175040"/>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1"/>
  <c:style val="2"/>
  <c:chart>
    <c:autoTitleDeleted val="1"/>
    <c:plotArea>
      <c:layout/>
      <c:barChart>
        <c:barDir val="col"/>
        <c:grouping val="clustered"/>
        <c:varyColors val="1"/>
        <c:ser>
          <c:idx val="0"/>
          <c:order val="0"/>
          <c:spPr>
            <a:solidFill>
              <a:srgbClr val="666699"/>
            </a:solidFill>
            <a:ln cmpd="sng">
              <a:solidFill>
                <a:srgbClr val="000000"/>
              </a:solidFill>
            </a:ln>
          </c:spPr>
          <c:invertIfNegative val="1"/>
          <c:cat>
            <c:strRef>
              <c:f>'RESUMEN POR PROYECTO A NUAL'!$L$11:$M$11</c:f>
              <c:strCache>
                <c:ptCount val="2"/>
                <c:pt idx="0">
                  <c:v>Meta</c:v>
                </c:pt>
                <c:pt idx="1">
                  <c:v>Avance</c:v>
                </c:pt>
              </c:strCache>
            </c:strRef>
          </c:cat>
          <c:val>
            <c:numRef>
              <c:f>'RESUMEN POR PROYECTO A NUAL'!$L$12:$M$12</c:f>
              <c:numCache>
                <c:formatCode>0.0%</c:formatCode>
                <c:ptCount val="2"/>
                <c:pt idx="0" formatCode="0%">
                  <c:v>1</c:v>
                </c:pt>
                <c:pt idx="1">
                  <c:v>0.05</c:v>
                </c:pt>
              </c:numCache>
            </c:numRef>
          </c:val>
          <c:extLst xmlns:c16r2="http://schemas.microsoft.com/office/drawing/2015/06/chart">
            <c:ext xmlns:c16="http://schemas.microsoft.com/office/drawing/2014/chart" uri="{C3380CC4-5D6E-409C-BE32-E72D297353CC}">
              <c16:uniqueId val="{00000000-4BD9-43FB-9EF8-9400C414EE93}"/>
            </c:ext>
            <c:ext xmlns:c14="http://schemas.microsoft.com/office/drawing/2007/8/2/chart" uri="{6F2FDCE9-48DA-4B69-8628-5D25D57E5C99}">
              <c14:invertSolidFillFmt>
                <c14:spPr xmlns:c14="http://schemas.microsoft.com/office/drawing/2007/8/2/chart">
                  <a:solidFill>
                    <a:srgbClr val="FFFFFF"/>
                  </a:solidFill>
                  <a:ln cmpd="sng">
                    <a:solidFill>
                      <a:srgbClr val="000000"/>
                    </a:solidFill>
                  </a:ln>
                </c14:spPr>
              </c14:invertSolidFillFmt>
            </c:ext>
          </c:extLst>
        </c:ser>
        <c:dLbls>
          <c:showLegendKey val="0"/>
          <c:showVal val="0"/>
          <c:showCatName val="0"/>
          <c:showSerName val="0"/>
          <c:showPercent val="0"/>
          <c:showBubbleSize val="0"/>
        </c:dLbls>
        <c:gapWidth val="150"/>
        <c:axId val="181193344"/>
        <c:axId val="181224192"/>
      </c:barChart>
      <c:catAx>
        <c:axId val="181193344"/>
        <c:scaling>
          <c:orientation val="minMax"/>
        </c:scaling>
        <c:delete val="0"/>
        <c:axPos val="b"/>
        <c:title>
          <c:tx>
            <c:rich>
              <a:bodyPr/>
              <a:lstStyle/>
              <a:p>
                <a:pPr lvl="0">
                  <a:defRPr b="0">
                    <a:solidFill>
                      <a:srgbClr val="000000"/>
                    </a:solidFill>
                    <a:latin typeface="+mn-lt"/>
                  </a:defRPr>
                </a:pPr>
                <a:endParaRPr lang="es-CO"/>
              </a:p>
            </c:rich>
          </c:tx>
          <c:overlay val="0"/>
        </c:title>
        <c:numFmt formatCode="General" sourceLinked="1"/>
        <c:majorTickMark val="none"/>
        <c:minorTickMark val="none"/>
        <c:tickLblPos val="nextTo"/>
        <c:txPr>
          <a:bodyPr/>
          <a:lstStyle/>
          <a:p>
            <a:pPr lvl="0">
              <a:defRPr b="0" i="0">
                <a:solidFill>
                  <a:srgbClr val="000000"/>
                </a:solidFill>
                <a:latin typeface="+mn-lt"/>
              </a:defRPr>
            </a:pPr>
            <a:endParaRPr lang="es-CO"/>
          </a:p>
        </c:txPr>
        <c:crossAx val="181224192"/>
        <c:crosses val="autoZero"/>
        <c:auto val="1"/>
        <c:lblAlgn val="ctr"/>
        <c:lblOffset val="100"/>
        <c:noMultiLvlLbl val="1"/>
      </c:catAx>
      <c:valAx>
        <c:axId val="181224192"/>
        <c:scaling>
          <c:orientation val="minMax"/>
        </c:scaling>
        <c:delete val="0"/>
        <c:axPos val="l"/>
        <c:title>
          <c:tx>
            <c:rich>
              <a:bodyPr/>
              <a:lstStyle/>
              <a:p>
                <a:pPr lvl="0">
                  <a:defRPr b="0">
                    <a:solidFill>
                      <a:srgbClr val="000000"/>
                    </a:solidFill>
                    <a:latin typeface="+mn-lt"/>
                  </a:defRPr>
                </a:pPr>
                <a:endParaRPr lang="es-CO"/>
              </a:p>
            </c:rich>
          </c:tx>
          <c:overlay val="0"/>
        </c:title>
        <c:numFmt formatCode="0%" sourceLinked="1"/>
        <c:majorTickMark val="none"/>
        <c:minorTickMark val="none"/>
        <c:tickLblPos val="nextTo"/>
        <c:spPr>
          <a:ln/>
        </c:spPr>
        <c:txPr>
          <a:bodyPr/>
          <a:lstStyle/>
          <a:p>
            <a:pPr lvl="0">
              <a:defRPr b="0" i="0">
                <a:solidFill>
                  <a:srgbClr val="000000"/>
                </a:solidFill>
                <a:latin typeface="+mn-lt"/>
              </a:defRPr>
            </a:pPr>
            <a:endParaRPr lang="es-CO"/>
          </a:p>
        </c:txPr>
        <c:crossAx val="181193344"/>
        <c:crosses val="autoZero"/>
        <c:crossBetween val="between"/>
      </c:valAx>
    </c:plotArea>
    <c:plotVisOnly val="1"/>
    <c:dispBlanksAs val="zero"/>
    <c:showDLblsOverMax val="1"/>
  </c:chart>
  <c:spPr>
    <a:solidFill>
      <a:srgbClr val="FFFFFF"/>
    </a:solidFill>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2.jpg"/><Relationship Id="rId5" Type="http://schemas.openxmlformats.org/officeDocument/2006/relationships/chart" Target="../charts/chart5.xml"/><Relationship Id="rId4" Type="http://schemas.openxmlformats.org/officeDocument/2006/relationships/chart" Target="../charts/chart4.xml"/></Relationships>
</file>

<file path=xl/drawings/_rels/drawing7.xml.rels><?xml version="1.0" encoding="UTF-8" standalone="yes"?>
<Relationships xmlns="http://schemas.openxmlformats.org/package/2006/relationships"><Relationship Id="rId8" Type="http://schemas.openxmlformats.org/officeDocument/2006/relationships/chart" Target="../charts/chart13.xml"/><Relationship Id="rId13" Type="http://schemas.openxmlformats.org/officeDocument/2006/relationships/chart" Target="../charts/chart18.xml"/><Relationship Id="rId3" Type="http://schemas.openxmlformats.org/officeDocument/2006/relationships/chart" Target="../charts/chart8.xml"/><Relationship Id="rId7" Type="http://schemas.openxmlformats.org/officeDocument/2006/relationships/chart" Target="../charts/chart12.xml"/><Relationship Id="rId12" Type="http://schemas.openxmlformats.org/officeDocument/2006/relationships/chart" Target="../charts/chart17.xml"/><Relationship Id="rId2" Type="http://schemas.openxmlformats.org/officeDocument/2006/relationships/chart" Target="../charts/chart7.xml"/><Relationship Id="rId16" Type="http://schemas.openxmlformats.org/officeDocument/2006/relationships/image" Target="../media/image2.jpg"/><Relationship Id="rId1" Type="http://schemas.openxmlformats.org/officeDocument/2006/relationships/chart" Target="../charts/chart6.xml"/><Relationship Id="rId6" Type="http://schemas.openxmlformats.org/officeDocument/2006/relationships/chart" Target="../charts/chart11.xml"/><Relationship Id="rId11" Type="http://schemas.openxmlformats.org/officeDocument/2006/relationships/chart" Target="../charts/chart16.xml"/><Relationship Id="rId5" Type="http://schemas.openxmlformats.org/officeDocument/2006/relationships/chart" Target="../charts/chart10.xml"/><Relationship Id="rId15" Type="http://schemas.openxmlformats.org/officeDocument/2006/relationships/chart" Target="../charts/chart20.xml"/><Relationship Id="rId10" Type="http://schemas.openxmlformats.org/officeDocument/2006/relationships/chart" Target="../charts/chart15.xml"/><Relationship Id="rId4" Type="http://schemas.openxmlformats.org/officeDocument/2006/relationships/chart" Target="../charts/chart9.xml"/><Relationship Id="rId9" Type="http://schemas.openxmlformats.org/officeDocument/2006/relationships/chart" Target="../charts/chart14.xml"/><Relationship Id="rId14" Type="http://schemas.openxmlformats.org/officeDocument/2006/relationships/chart" Target="../charts/chart19.xml"/></Relationships>
</file>

<file path=xl/drawings/drawing1.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xmlns=""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xmlns=""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0</xdr:col>
      <xdr:colOff>400050</xdr:colOff>
      <xdr:row>0</xdr:row>
      <xdr:rowOff>19050</xdr:rowOff>
    </xdr:from>
    <xdr:ext cx="1514475" cy="971550"/>
    <xdr:pic>
      <xdr:nvPicPr>
        <xdr:cNvPr id="2" name="image1.jpg">
          <a:extLst>
            <a:ext uri="{FF2B5EF4-FFF2-40B4-BE49-F238E27FC236}">
              <a16:creationId xmlns:a16="http://schemas.microsoft.com/office/drawing/2014/main" xmlns=""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xmlns=""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400050</xdr:colOff>
      <xdr:row>0</xdr:row>
      <xdr:rowOff>19050</xdr:rowOff>
    </xdr:from>
    <xdr:ext cx="2095500" cy="971550"/>
    <xdr:pic>
      <xdr:nvPicPr>
        <xdr:cNvPr id="2" name="image1.jpg">
          <a:extLst>
            <a:ext uri="{FF2B5EF4-FFF2-40B4-BE49-F238E27FC236}">
              <a16:creationId xmlns:a16="http://schemas.microsoft.com/office/drawing/2014/main" xmlns=""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12</xdr:col>
      <xdr:colOff>38100</xdr:colOff>
      <xdr:row>5</xdr:row>
      <xdr:rowOff>19050</xdr:rowOff>
    </xdr:from>
    <xdr:ext cx="5610225" cy="3333750"/>
    <xdr:graphicFrame macro="">
      <xdr:nvGraphicFramePr>
        <xdr:cNvPr id="2" name="Chart 1" descr="Chart 0">
          <a:extLst>
            <a:ext uri="{FF2B5EF4-FFF2-40B4-BE49-F238E27FC236}">
              <a16:creationId xmlns:a16="http://schemas.microsoft.com/office/drawing/2014/main" xmlns="" id="{00000000-0008-0000-0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12</xdr:col>
      <xdr:colOff>381000</xdr:colOff>
      <xdr:row>36</xdr:row>
      <xdr:rowOff>66675</xdr:rowOff>
    </xdr:from>
    <xdr:ext cx="5543550" cy="2914650"/>
    <xdr:graphicFrame macro="">
      <xdr:nvGraphicFramePr>
        <xdr:cNvPr id="3" name="Chart 2" descr="Chart 2">
          <a:extLst>
            <a:ext uri="{FF2B5EF4-FFF2-40B4-BE49-F238E27FC236}">
              <a16:creationId xmlns:a16="http://schemas.microsoft.com/office/drawing/2014/main" xmlns=""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7</xdr:col>
      <xdr:colOff>171450</xdr:colOff>
      <xdr:row>11</xdr:row>
      <xdr:rowOff>47625</xdr:rowOff>
    </xdr:from>
    <xdr:ext cx="3552824" cy="2352675"/>
    <xdr:graphicFrame macro="">
      <xdr:nvGraphicFramePr>
        <xdr:cNvPr id="4" name="Chart 3">
          <a:extLst>
            <a:ext uri="{FF2B5EF4-FFF2-40B4-BE49-F238E27FC236}">
              <a16:creationId xmlns:a16="http://schemas.microsoft.com/office/drawing/2014/main" xmlns=""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13</xdr:col>
      <xdr:colOff>590550</xdr:colOff>
      <xdr:row>22</xdr:row>
      <xdr:rowOff>142875</xdr:rowOff>
    </xdr:from>
    <xdr:ext cx="5114925" cy="2771775"/>
    <xdr:graphicFrame macro="">
      <xdr:nvGraphicFramePr>
        <xdr:cNvPr id="5" name="Chart 4">
          <a:extLst>
            <a:ext uri="{FF2B5EF4-FFF2-40B4-BE49-F238E27FC236}">
              <a16:creationId xmlns:a16="http://schemas.microsoft.com/office/drawing/2014/main" xmlns="" id="{00000000-0008-0000-05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12</xdr:col>
      <xdr:colOff>438150</xdr:colOff>
      <xdr:row>50</xdr:row>
      <xdr:rowOff>76200</xdr:rowOff>
    </xdr:from>
    <xdr:ext cx="5495925" cy="2924175"/>
    <xdr:graphicFrame macro="">
      <xdr:nvGraphicFramePr>
        <xdr:cNvPr id="6" name="Chart 5">
          <a:extLst>
            <a:ext uri="{FF2B5EF4-FFF2-40B4-BE49-F238E27FC236}">
              <a16:creationId xmlns:a16="http://schemas.microsoft.com/office/drawing/2014/main" xmlns="" id="{00000000-0008-0000-05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1</xdr:col>
      <xdr:colOff>1266825</xdr:colOff>
      <xdr:row>0</xdr:row>
      <xdr:rowOff>257175</xdr:rowOff>
    </xdr:from>
    <xdr:ext cx="647700" cy="600075"/>
    <xdr:pic>
      <xdr:nvPicPr>
        <xdr:cNvPr id="7" name="image2.jpg">
          <a:extLst>
            <a:ext uri="{FF2B5EF4-FFF2-40B4-BE49-F238E27FC236}">
              <a16:creationId xmlns:a16="http://schemas.microsoft.com/office/drawing/2014/main" xmlns="" id="{6B1E2C56-345C-4017-9914-58EDEBC6E7BE}"/>
            </a:ext>
          </a:extLst>
        </xdr:cNvPr>
        <xdr:cNvPicPr preferRelativeResize="0"/>
      </xdr:nvPicPr>
      <xdr:blipFill>
        <a:blip xmlns:r="http://schemas.openxmlformats.org/officeDocument/2006/relationships" r:embed="rId6" cstate="print"/>
        <a:stretch>
          <a:fillRect/>
        </a:stretch>
      </xdr:blipFill>
      <xdr:spPr>
        <a:xfrm>
          <a:off x="1933575" y="257175"/>
          <a:ext cx="647700" cy="600075"/>
        </a:xfrm>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2</xdr:col>
      <xdr:colOff>19050</xdr:colOff>
      <xdr:row>13</xdr:row>
      <xdr:rowOff>19050</xdr:rowOff>
    </xdr:from>
    <xdr:ext cx="1885950" cy="1343025"/>
    <xdr:graphicFrame macro="">
      <xdr:nvGraphicFramePr>
        <xdr:cNvPr id="6" name="Chart 6" descr="Chart 0">
          <a:extLst>
            <a:ext uri="{FF2B5EF4-FFF2-40B4-BE49-F238E27FC236}">
              <a16:creationId xmlns:a16="http://schemas.microsoft.com/office/drawing/2014/main" xmlns="" id="{00000000-0008-0000-06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5</xdr:col>
      <xdr:colOff>0</xdr:colOff>
      <xdr:row>13</xdr:row>
      <xdr:rowOff>0</xdr:rowOff>
    </xdr:from>
    <xdr:ext cx="1876425" cy="1352550"/>
    <xdr:graphicFrame macro="">
      <xdr:nvGraphicFramePr>
        <xdr:cNvPr id="7" name="Chart 7" descr="Chart 1">
          <a:extLst>
            <a:ext uri="{FF2B5EF4-FFF2-40B4-BE49-F238E27FC236}">
              <a16:creationId xmlns:a16="http://schemas.microsoft.com/office/drawing/2014/main" xmlns="" id="{00000000-0008-0000-06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oneCellAnchor>
  <xdr:oneCellAnchor>
    <xdr:from>
      <xdr:col>8</xdr:col>
      <xdr:colOff>0</xdr:colOff>
      <xdr:row>13</xdr:row>
      <xdr:rowOff>0</xdr:rowOff>
    </xdr:from>
    <xdr:ext cx="1838325" cy="1352550"/>
    <xdr:graphicFrame macro="">
      <xdr:nvGraphicFramePr>
        <xdr:cNvPr id="8" name="Chart 8" descr="Chart 2">
          <a:extLst>
            <a:ext uri="{FF2B5EF4-FFF2-40B4-BE49-F238E27FC236}">
              <a16:creationId xmlns:a16="http://schemas.microsoft.com/office/drawing/2014/main" xmlns="" id="{00000000-0008-0000-06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oneCellAnchor>
  <xdr:oneCellAnchor>
    <xdr:from>
      <xdr:col>11</xdr:col>
      <xdr:colOff>0</xdr:colOff>
      <xdr:row>13</xdr:row>
      <xdr:rowOff>0</xdr:rowOff>
    </xdr:from>
    <xdr:ext cx="1962150" cy="1352550"/>
    <xdr:graphicFrame macro="">
      <xdr:nvGraphicFramePr>
        <xdr:cNvPr id="9" name="Chart 9" descr="Chart 3">
          <a:extLst>
            <a:ext uri="{FF2B5EF4-FFF2-40B4-BE49-F238E27FC236}">
              <a16:creationId xmlns:a16="http://schemas.microsoft.com/office/drawing/2014/main" xmlns=""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oneCellAnchor>
  <xdr:oneCellAnchor>
    <xdr:from>
      <xdr:col>14</xdr:col>
      <xdr:colOff>0</xdr:colOff>
      <xdr:row>13</xdr:row>
      <xdr:rowOff>0</xdr:rowOff>
    </xdr:from>
    <xdr:ext cx="1876425" cy="1352550"/>
    <xdr:graphicFrame macro="">
      <xdr:nvGraphicFramePr>
        <xdr:cNvPr id="10" name="Chart 10" descr="Chart 4">
          <a:extLst>
            <a:ext uri="{FF2B5EF4-FFF2-40B4-BE49-F238E27FC236}">
              <a16:creationId xmlns:a16="http://schemas.microsoft.com/office/drawing/2014/main" xmlns="" id="{00000000-0008-0000-06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fLocksWithSheet="0"/>
  </xdr:oneCellAnchor>
  <xdr:oneCellAnchor>
    <xdr:from>
      <xdr:col>2</xdr:col>
      <xdr:colOff>0</xdr:colOff>
      <xdr:row>28</xdr:row>
      <xdr:rowOff>0</xdr:rowOff>
    </xdr:from>
    <xdr:ext cx="1876425" cy="1352550"/>
    <xdr:graphicFrame macro="">
      <xdr:nvGraphicFramePr>
        <xdr:cNvPr id="11" name="Chart 11" descr="Chart 5">
          <a:extLst>
            <a:ext uri="{FF2B5EF4-FFF2-40B4-BE49-F238E27FC236}">
              <a16:creationId xmlns:a16="http://schemas.microsoft.com/office/drawing/2014/main" xmlns="" id="{00000000-0008-0000-06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fLocksWithSheet="0"/>
  </xdr:oneCellAnchor>
  <xdr:oneCellAnchor>
    <xdr:from>
      <xdr:col>5</xdr:col>
      <xdr:colOff>0</xdr:colOff>
      <xdr:row>28</xdr:row>
      <xdr:rowOff>0</xdr:rowOff>
    </xdr:from>
    <xdr:ext cx="1876425" cy="1352550"/>
    <xdr:graphicFrame macro="">
      <xdr:nvGraphicFramePr>
        <xdr:cNvPr id="12" name="Chart 12" descr="Chart 6">
          <a:extLst>
            <a:ext uri="{FF2B5EF4-FFF2-40B4-BE49-F238E27FC236}">
              <a16:creationId xmlns:a16="http://schemas.microsoft.com/office/drawing/2014/main" xmlns="" id="{00000000-0008-0000-06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fLocksWithSheet="0"/>
  </xdr:oneCellAnchor>
  <xdr:oneCellAnchor>
    <xdr:from>
      <xdr:col>8</xdr:col>
      <xdr:colOff>0</xdr:colOff>
      <xdr:row>28</xdr:row>
      <xdr:rowOff>0</xdr:rowOff>
    </xdr:from>
    <xdr:ext cx="1838325" cy="1352550"/>
    <xdr:graphicFrame macro="">
      <xdr:nvGraphicFramePr>
        <xdr:cNvPr id="13" name="Chart 13" descr="Chart 7">
          <a:extLst>
            <a:ext uri="{FF2B5EF4-FFF2-40B4-BE49-F238E27FC236}">
              <a16:creationId xmlns:a16="http://schemas.microsoft.com/office/drawing/2014/main" xmlns="" id="{00000000-0008-0000-06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fLocksWithSheet="0"/>
  </xdr:oneCellAnchor>
  <xdr:oneCellAnchor>
    <xdr:from>
      <xdr:col>11</xdr:col>
      <xdr:colOff>0</xdr:colOff>
      <xdr:row>28</xdr:row>
      <xdr:rowOff>0</xdr:rowOff>
    </xdr:from>
    <xdr:ext cx="1962150" cy="1352550"/>
    <xdr:graphicFrame macro="">
      <xdr:nvGraphicFramePr>
        <xdr:cNvPr id="14" name="Chart 14" descr="Chart 8">
          <a:extLst>
            <a:ext uri="{FF2B5EF4-FFF2-40B4-BE49-F238E27FC236}">
              <a16:creationId xmlns:a16="http://schemas.microsoft.com/office/drawing/2014/main" xmlns="" id="{00000000-0008-0000-06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fLocksWithSheet="0"/>
  </xdr:oneCellAnchor>
  <xdr:oneCellAnchor>
    <xdr:from>
      <xdr:col>14</xdr:col>
      <xdr:colOff>0</xdr:colOff>
      <xdr:row>28</xdr:row>
      <xdr:rowOff>0</xdr:rowOff>
    </xdr:from>
    <xdr:ext cx="1876425" cy="1352550"/>
    <xdr:graphicFrame macro="">
      <xdr:nvGraphicFramePr>
        <xdr:cNvPr id="15" name="Chart 15" descr="Chart 9">
          <a:extLst>
            <a:ext uri="{FF2B5EF4-FFF2-40B4-BE49-F238E27FC236}">
              <a16:creationId xmlns:a16="http://schemas.microsoft.com/office/drawing/2014/main" xmlns="" id="{00000000-0008-0000-0600-00000F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fLocksWithSheet="0"/>
  </xdr:oneCellAnchor>
  <xdr:oneCellAnchor>
    <xdr:from>
      <xdr:col>2</xdr:col>
      <xdr:colOff>0</xdr:colOff>
      <xdr:row>45</xdr:row>
      <xdr:rowOff>0</xdr:rowOff>
    </xdr:from>
    <xdr:ext cx="1876425" cy="1352550"/>
    <xdr:graphicFrame macro="">
      <xdr:nvGraphicFramePr>
        <xdr:cNvPr id="16" name="Chart 16" descr="Chart 10">
          <a:extLst>
            <a:ext uri="{FF2B5EF4-FFF2-40B4-BE49-F238E27FC236}">
              <a16:creationId xmlns:a16="http://schemas.microsoft.com/office/drawing/2014/main" xmlns="" id="{00000000-0008-0000-06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fLocksWithSheet="0"/>
  </xdr:oneCellAnchor>
  <xdr:oneCellAnchor>
    <xdr:from>
      <xdr:col>5</xdr:col>
      <xdr:colOff>0</xdr:colOff>
      <xdr:row>45</xdr:row>
      <xdr:rowOff>0</xdr:rowOff>
    </xdr:from>
    <xdr:ext cx="1876425" cy="1352550"/>
    <xdr:graphicFrame macro="">
      <xdr:nvGraphicFramePr>
        <xdr:cNvPr id="17" name="Chart 17" descr="Chart 11">
          <a:extLst>
            <a:ext uri="{FF2B5EF4-FFF2-40B4-BE49-F238E27FC236}">
              <a16:creationId xmlns:a16="http://schemas.microsoft.com/office/drawing/2014/main" xmlns="" id="{00000000-0008-0000-0600-000011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fLocksWithSheet="0"/>
  </xdr:oneCellAnchor>
  <xdr:oneCellAnchor>
    <xdr:from>
      <xdr:col>8</xdr:col>
      <xdr:colOff>0</xdr:colOff>
      <xdr:row>45</xdr:row>
      <xdr:rowOff>0</xdr:rowOff>
    </xdr:from>
    <xdr:ext cx="1876425" cy="1352550"/>
    <xdr:graphicFrame macro="">
      <xdr:nvGraphicFramePr>
        <xdr:cNvPr id="18" name="Chart 18" descr="Chart 12">
          <a:extLst>
            <a:ext uri="{FF2B5EF4-FFF2-40B4-BE49-F238E27FC236}">
              <a16:creationId xmlns:a16="http://schemas.microsoft.com/office/drawing/2014/main" xmlns="" id="{00000000-0008-0000-0600-00001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fLocksWithSheet="0"/>
  </xdr:oneCellAnchor>
  <xdr:oneCellAnchor>
    <xdr:from>
      <xdr:col>11</xdr:col>
      <xdr:colOff>0</xdr:colOff>
      <xdr:row>45</xdr:row>
      <xdr:rowOff>0</xdr:rowOff>
    </xdr:from>
    <xdr:ext cx="1933575" cy="1352550"/>
    <xdr:graphicFrame macro="">
      <xdr:nvGraphicFramePr>
        <xdr:cNvPr id="19" name="Chart 19" descr="Chart 13">
          <a:extLst>
            <a:ext uri="{FF2B5EF4-FFF2-40B4-BE49-F238E27FC236}">
              <a16:creationId xmlns:a16="http://schemas.microsoft.com/office/drawing/2014/main" xmlns="" id="{00000000-0008-0000-0600-00001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fLocksWithSheet="0"/>
  </xdr:oneCellAnchor>
  <xdr:oneCellAnchor>
    <xdr:from>
      <xdr:col>14</xdr:col>
      <xdr:colOff>0</xdr:colOff>
      <xdr:row>45</xdr:row>
      <xdr:rowOff>0</xdr:rowOff>
    </xdr:from>
    <xdr:ext cx="1876425" cy="1352550"/>
    <xdr:graphicFrame macro="">
      <xdr:nvGraphicFramePr>
        <xdr:cNvPr id="20" name="Chart 20" descr="Chart 14">
          <a:extLst>
            <a:ext uri="{FF2B5EF4-FFF2-40B4-BE49-F238E27FC236}">
              <a16:creationId xmlns:a16="http://schemas.microsoft.com/office/drawing/2014/main" xmlns="" id="{00000000-0008-0000-0600-00001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fLocksWithSheet="0"/>
  </xdr:oneCellAnchor>
  <xdr:oneCellAnchor>
    <xdr:from>
      <xdr:col>2</xdr:col>
      <xdr:colOff>666750</xdr:colOff>
      <xdr:row>1</xdr:row>
      <xdr:rowOff>57150</xdr:rowOff>
    </xdr:from>
    <xdr:ext cx="647700" cy="600075"/>
    <xdr:pic>
      <xdr:nvPicPr>
        <xdr:cNvPr id="2" name="image2.jpg">
          <a:extLst>
            <a:ext uri="{FF2B5EF4-FFF2-40B4-BE49-F238E27FC236}">
              <a16:creationId xmlns:a16="http://schemas.microsoft.com/office/drawing/2014/main" xmlns="" id="{00000000-0008-0000-0600-000002000000}"/>
            </a:ext>
          </a:extLst>
        </xdr:cNvPr>
        <xdr:cNvPicPr preferRelativeResize="0"/>
      </xdr:nvPicPr>
      <xdr:blipFill>
        <a:blip xmlns:r="http://schemas.openxmlformats.org/officeDocument/2006/relationships" r:embed="rId16" cstate="print"/>
        <a:stretch>
          <a:fillRect/>
        </a:stretch>
      </xdr:blipFill>
      <xdr:spPr>
        <a:prstGeom prst="rect">
          <a:avLst/>
        </a:prstGeom>
        <a:noFill/>
      </xdr:spPr>
    </xdr:pic>
    <xdr:clientData fLocksWithSheet="0"/>
  </xdr:oneCellAnchor>
  <xdr:oneCellAnchor>
    <xdr:from>
      <xdr:col>2</xdr:col>
      <xdr:colOff>666750</xdr:colOff>
      <xdr:row>1</xdr:row>
      <xdr:rowOff>57150</xdr:rowOff>
    </xdr:from>
    <xdr:ext cx="704850" cy="714375"/>
    <xdr:pic>
      <xdr:nvPicPr>
        <xdr:cNvPr id="21" name="image2.jpg">
          <a:extLst>
            <a:ext uri="{FF2B5EF4-FFF2-40B4-BE49-F238E27FC236}">
              <a16:creationId xmlns:a16="http://schemas.microsoft.com/office/drawing/2014/main" xmlns="" id="{474194DD-0F89-4840-8BC0-FDE1B1F225B1}"/>
            </a:ext>
          </a:extLst>
        </xdr:cNvPr>
        <xdr:cNvPicPr preferRelativeResize="0"/>
      </xdr:nvPicPr>
      <xdr:blipFill>
        <a:blip xmlns:r="http://schemas.openxmlformats.org/officeDocument/2006/relationships" r:embed="rId16" cstate="print"/>
        <a:stretch>
          <a:fillRect/>
        </a:stretch>
      </xdr:blipFill>
      <xdr:spPr>
        <a:xfrm>
          <a:off x="2000250" y="257175"/>
          <a:ext cx="704850" cy="714375"/>
        </a:xfrm>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sheetPr>
  <dimension ref="A1:AA1000"/>
  <sheetViews>
    <sheetView showGridLines="0" zoomScale="48" zoomScaleNormal="48" workbookViewId="0">
      <selection activeCell="H9" sqref="H9:H12"/>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7.7109375" customWidth="1"/>
    <col min="5" max="5" width="17.28515625" customWidth="1"/>
    <col min="6" max="9" width="16.140625" customWidth="1"/>
    <col min="10" max="10" width="17.85546875" customWidth="1"/>
    <col min="11" max="11" width="27" customWidth="1"/>
    <col min="12" max="12" width="36.42578125" customWidth="1"/>
    <col min="13" max="13" width="22.140625" customWidth="1"/>
    <col min="14" max="14" width="22.5703125" customWidth="1"/>
    <col min="15" max="15" width="18.7109375" customWidth="1"/>
    <col min="16" max="16" width="20.140625" customWidth="1"/>
    <col min="17" max="17" width="41" customWidth="1"/>
    <col min="18" max="18" width="27.140625" customWidth="1"/>
    <col min="19" max="19" width="29.42578125" customWidth="1"/>
    <col min="20" max="27" width="10" customWidth="1"/>
  </cols>
  <sheetData>
    <row r="1" spans="1:27" ht="24.75" customHeight="1" x14ac:dyDescent="0.25">
      <c r="A1" s="299"/>
      <c r="B1" s="300"/>
      <c r="C1" s="301" t="s">
        <v>0</v>
      </c>
      <c r="D1" s="300"/>
      <c r="E1" s="300"/>
      <c r="F1" s="300"/>
      <c r="G1" s="300"/>
      <c r="H1" s="300"/>
      <c r="I1" s="300"/>
      <c r="J1" s="300"/>
      <c r="K1" s="300"/>
      <c r="L1" s="300"/>
      <c r="M1" s="300"/>
      <c r="N1" s="300"/>
      <c r="O1" s="300"/>
      <c r="P1" s="300"/>
      <c r="Q1" s="300"/>
      <c r="R1" s="300"/>
      <c r="S1" s="300"/>
      <c r="T1" s="2"/>
      <c r="U1" s="2"/>
      <c r="V1" s="2"/>
      <c r="W1" s="2"/>
      <c r="X1" s="2"/>
      <c r="Y1" s="2"/>
      <c r="Z1" s="2"/>
      <c r="AA1" s="2"/>
    </row>
    <row r="2" spans="1:27" ht="22.5" customHeight="1" x14ac:dyDescent="0.25">
      <c r="A2" s="300"/>
      <c r="B2" s="300"/>
      <c r="C2" s="302" t="s">
        <v>1</v>
      </c>
      <c r="D2" s="300"/>
      <c r="E2" s="300"/>
      <c r="F2" s="300"/>
      <c r="G2" s="300"/>
      <c r="H2" s="300"/>
      <c r="I2" s="300"/>
      <c r="J2" s="300"/>
      <c r="K2" s="300"/>
      <c r="L2" s="300"/>
      <c r="M2" s="300"/>
      <c r="N2" s="300"/>
      <c r="O2" s="300"/>
      <c r="P2" s="300"/>
      <c r="Q2" s="300"/>
      <c r="R2" s="300"/>
      <c r="S2" s="300"/>
      <c r="T2" s="2"/>
      <c r="U2" s="2"/>
      <c r="V2" s="2"/>
      <c r="W2" s="2"/>
      <c r="X2" s="2"/>
      <c r="Y2" s="2"/>
      <c r="Z2" s="2"/>
      <c r="AA2" s="2"/>
    </row>
    <row r="3" spans="1:27" ht="22.5" customHeight="1" x14ac:dyDescent="0.25">
      <c r="A3" s="300"/>
      <c r="B3" s="300"/>
      <c r="C3" s="302" t="s">
        <v>2</v>
      </c>
      <c r="D3" s="300"/>
      <c r="E3" s="300"/>
      <c r="F3" s="300"/>
      <c r="G3" s="300"/>
      <c r="H3" s="300"/>
      <c r="I3" s="300"/>
      <c r="J3" s="300"/>
      <c r="K3" s="300"/>
      <c r="L3" s="300"/>
      <c r="M3" s="300"/>
      <c r="N3" s="300"/>
      <c r="O3" s="300"/>
      <c r="P3" s="300"/>
      <c r="Q3" s="300"/>
      <c r="R3" s="300"/>
      <c r="S3" s="300"/>
      <c r="T3" s="2"/>
      <c r="U3" s="2"/>
      <c r="V3" s="2"/>
      <c r="W3" s="2"/>
      <c r="X3" s="2"/>
      <c r="Y3" s="2"/>
      <c r="Z3" s="2"/>
      <c r="AA3" s="2"/>
    </row>
    <row r="4" spans="1:27" ht="26.25" customHeight="1" thickBot="1" x14ac:dyDescent="0.3">
      <c r="A4" s="300"/>
      <c r="B4" s="300"/>
      <c r="C4" s="303" t="s">
        <v>3</v>
      </c>
      <c r="D4" s="304"/>
      <c r="E4" s="304"/>
      <c r="F4" s="304"/>
      <c r="G4" s="304"/>
      <c r="H4" s="304"/>
      <c r="I4" s="304"/>
      <c r="J4" s="304"/>
      <c r="K4" s="305"/>
      <c r="L4" s="306" t="s">
        <v>372</v>
      </c>
      <c r="M4" s="307"/>
      <c r="N4" s="307"/>
      <c r="O4" s="307"/>
      <c r="P4" s="307"/>
      <c r="Q4" s="308"/>
      <c r="R4" s="320" t="s">
        <v>371</v>
      </c>
      <c r="S4" s="321"/>
      <c r="T4" s="2"/>
      <c r="U4" s="2"/>
      <c r="V4" s="2"/>
      <c r="W4" s="2"/>
      <c r="X4" s="2"/>
      <c r="Y4" s="2"/>
      <c r="Z4" s="2"/>
      <c r="AA4" s="2"/>
    </row>
    <row r="5" spans="1:27" ht="31.5" customHeight="1" thickBot="1" x14ac:dyDescent="0.3">
      <c r="A5" s="309" t="s">
        <v>374</v>
      </c>
      <c r="B5" s="310"/>
      <c r="C5" s="310"/>
      <c r="D5" s="310"/>
      <c r="E5" s="310"/>
      <c r="F5" s="310"/>
      <c r="G5" s="310"/>
      <c r="H5" s="310"/>
      <c r="I5" s="310"/>
      <c r="J5" s="310"/>
      <c r="K5" s="310"/>
      <c r="L5" s="310"/>
      <c r="M5" s="310"/>
      <c r="N5" s="311"/>
      <c r="O5" s="5"/>
      <c r="P5" s="5"/>
      <c r="Q5" s="6" t="s">
        <v>4</v>
      </c>
      <c r="R5" s="7">
        <v>11322</v>
      </c>
      <c r="S5" s="8">
        <v>11322</v>
      </c>
      <c r="T5" s="9"/>
      <c r="U5" s="9"/>
      <c r="V5" s="9"/>
      <c r="W5" s="2"/>
      <c r="X5" s="2"/>
      <c r="Y5" s="2"/>
      <c r="Z5" s="2"/>
      <c r="AA5" s="2"/>
    </row>
    <row r="6" spans="1:27" ht="48" customHeight="1" x14ac:dyDescent="0.25">
      <c r="A6" s="315" t="s">
        <v>5</v>
      </c>
      <c r="B6" s="316" t="s">
        <v>6</v>
      </c>
      <c r="C6" s="316" t="s">
        <v>7</v>
      </c>
      <c r="D6" s="312" t="s">
        <v>8</v>
      </c>
      <c r="E6" s="313"/>
      <c r="F6" s="313"/>
      <c r="G6" s="313"/>
      <c r="H6" s="313"/>
      <c r="I6" s="313"/>
      <c r="J6" s="314"/>
      <c r="K6" s="318" t="s">
        <v>9</v>
      </c>
      <c r="L6" s="319" t="s">
        <v>10</v>
      </c>
      <c r="M6" s="319" t="s">
        <v>11</v>
      </c>
      <c r="N6" s="319" t="s">
        <v>12</v>
      </c>
      <c r="O6" s="329" t="s">
        <v>13</v>
      </c>
      <c r="P6" s="330"/>
      <c r="Q6" s="331"/>
      <c r="R6" s="333" t="s">
        <v>14</v>
      </c>
      <c r="S6" s="334" t="s">
        <v>15</v>
      </c>
      <c r="T6" s="10"/>
      <c r="U6" s="10"/>
      <c r="V6" s="10"/>
      <c r="W6" s="10"/>
      <c r="X6" s="10"/>
      <c r="Y6" s="10"/>
      <c r="Z6" s="10"/>
      <c r="AA6" s="10"/>
    </row>
    <row r="7" spans="1:27" ht="48" customHeight="1" x14ac:dyDescent="0.25">
      <c r="A7" s="250"/>
      <c r="B7" s="250"/>
      <c r="C7" s="250"/>
      <c r="D7" s="322" t="s">
        <v>16</v>
      </c>
      <c r="E7" s="324" t="s">
        <v>17</v>
      </c>
      <c r="F7" s="346" t="s">
        <v>18</v>
      </c>
      <c r="G7" s="348" t="s">
        <v>19</v>
      </c>
      <c r="H7" s="263"/>
      <c r="I7" s="263"/>
      <c r="J7" s="264"/>
      <c r="K7" s="250"/>
      <c r="L7" s="250"/>
      <c r="M7" s="250"/>
      <c r="N7" s="250"/>
      <c r="O7" s="260"/>
      <c r="P7" s="332"/>
      <c r="Q7" s="277"/>
      <c r="R7" s="250"/>
      <c r="S7" s="250"/>
      <c r="T7" s="10"/>
      <c r="U7" s="10"/>
      <c r="V7" s="10"/>
      <c r="W7" s="10"/>
      <c r="X7" s="10"/>
      <c r="Y7" s="10"/>
      <c r="Z7" s="10"/>
      <c r="AA7" s="10"/>
    </row>
    <row r="8" spans="1:27" ht="71.25" customHeight="1" x14ac:dyDescent="0.25">
      <c r="A8" s="251"/>
      <c r="B8" s="317"/>
      <c r="C8" s="317"/>
      <c r="D8" s="323"/>
      <c r="E8" s="325"/>
      <c r="F8" s="347"/>
      <c r="G8" s="11" t="s">
        <v>20</v>
      </c>
      <c r="H8" s="11" t="s">
        <v>21</v>
      </c>
      <c r="I8" s="11" t="s">
        <v>22</v>
      </c>
      <c r="J8" s="11" t="s">
        <v>23</v>
      </c>
      <c r="K8" s="317"/>
      <c r="L8" s="317"/>
      <c r="M8" s="251"/>
      <c r="N8" s="317"/>
      <c r="O8" s="12" t="s">
        <v>24</v>
      </c>
      <c r="P8" s="12" t="s">
        <v>25</v>
      </c>
      <c r="Q8" s="12" t="s">
        <v>26</v>
      </c>
      <c r="R8" s="317"/>
      <c r="S8" s="317"/>
      <c r="T8" s="1"/>
      <c r="U8" s="1"/>
      <c r="V8" s="1"/>
      <c r="W8" s="1"/>
      <c r="X8" s="1"/>
      <c r="Y8" s="1"/>
      <c r="Z8" s="1"/>
      <c r="AA8" s="1"/>
    </row>
    <row r="9" spans="1:27" ht="79.5" customHeight="1" x14ac:dyDescent="0.25">
      <c r="A9" s="357" t="s">
        <v>27</v>
      </c>
      <c r="B9" s="358">
        <v>0.55000000000000004</v>
      </c>
      <c r="C9" s="290" t="s">
        <v>28</v>
      </c>
      <c r="D9" s="290" t="s">
        <v>29</v>
      </c>
      <c r="E9" s="273" t="s">
        <v>30</v>
      </c>
      <c r="F9" s="349">
        <v>10</v>
      </c>
      <c r="G9" s="352">
        <v>1</v>
      </c>
      <c r="H9" s="344">
        <v>3</v>
      </c>
      <c r="I9" s="344">
        <v>3</v>
      </c>
      <c r="J9" s="344">
        <v>3</v>
      </c>
      <c r="K9" s="293" t="s">
        <v>31</v>
      </c>
      <c r="L9" s="16" t="s">
        <v>32</v>
      </c>
      <c r="M9" s="17">
        <v>0.2</v>
      </c>
      <c r="N9" s="18" t="s">
        <v>33</v>
      </c>
      <c r="O9" s="19" t="s">
        <v>34</v>
      </c>
      <c r="P9" s="19" t="s">
        <v>34</v>
      </c>
      <c r="Q9" s="335" t="s">
        <v>35</v>
      </c>
      <c r="R9" s="341" t="s">
        <v>36</v>
      </c>
      <c r="S9" s="256" t="s">
        <v>37</v>
      </c>
      <c r="T9" s="1"/>
      <c r="U9" s="1"/>
      <c r="V9" s="1"/>
      <c r="W9" s="1"/>
      <c r="X9" s="1"/>
      <c r="Y9" s="1"/>
      <c r="Z9" s="1"/>
      <c r="AA9" s="1"/>
    </row>
    <row r="10" spans="1:27" ht="73.5" customHeight="1" x14ac:dyDescent="0.25">
      <c r="A10" s="300"/>
      <c r="B10" s="250"/>
      <c r="C10" s="291"/>
      <c r="D10" s="291"/>
      <c r="E10" s="353"/>
      <c r="F10" s="350"/>
      <c r="G10" s="336"/>
      <c r="H10" s="250"/>
      <c r="I10" s="250"/>
      <c r="J10" s="250"/>
      <c r="K10" s="360"/>
      <c r="L10" s="16" t="s">
        <v>38</v>
      </c>
      <c r="M10" s="17">
        <v>0.2</v>
      </c>
      <c r="N10" s="18" t="s">
        <v>33</v>
      </c>
      <c r="O10" s="20" t="s">
        <v>34</v>
      </c>
      <c r="P10" s="21"/>
      <c r="Q10" s="336"/>
      <c r="R10" s="342"/>
      <c r="S10" s="337"/>
      <c r="T10" s="1"/>
      <c r="U10" s="1"/>
      <c r="V10" s="1"/>
      <c r="W10" s="1"/>
      <c r="X10" s="1"/>
      <c r="Y10" s="1"/>
      <c r="Z10" s="1"/>
      <c r="AA10" s="1"/>
    </row>
    <row r="11" spans="1:27" ht="78.75" customHeight="1" x14ac:dyDescent="0.25">
      <c r="A11" s="300"/>
      <c r="B11" s="250"/>
      <c r="C11" s="291"/>
      <c r="D11" s="291"/>
      <c r="E11" s="353"/>
      <c r="F11" s="350"/>
      <c r="G11" s="336"/>
      <c r="H11" s="250"/>
      <c r="I11" s="250"/>
      <c r="J11" s="250"/>
      <c r="K11" s="360"/>
      <c r="L11" s="16" t="s">
        <v>39</v>
      </c>
      <c r="M11" s="17">
        <v>0.15</v>
      </c>
      <c r="N11" s="18" t="s">
        <v>33</v>
      </c>
      <c r="O11" s="20" t="s">
        <v>34</v>
      </c>
      <c r="P11" s="20" t="s">
        <v>34</v>
      </c>
      <c r="Q11" s="336"/>
      <c r="R11" s="342"/>
      <c r="S11" s="337"/>
      <c r="T11" s="1"/>
      <c r="U11" s="1"/>
      <c r="V11" s="1"/>
      <c r="W11" s="1"/>
      <c r="X11" s="1"/>
      <c r="Y11" s="1"/>
      <c r="Z11" s="1"/>
      <c r="AA11" s="1"/>
    </row>
    <row r="12" spans="1:27" ht="70.5" customHeight="1" x14ac:dyDescent="0.25">
      <c r="A12" s="300"/>
      <c r="B12" s="250"/>
      <c r="C12" s="291"/>
      <c r="D12" s="291"/>
      <c r="E12" s="260"/>
      <c r="F12" s="351"/>
      <c r="G12" s="277"/>
      <c r="H12" s="251"/>
      <c r="I12" s="251"/>
      <c r="J12" s="251"/>
      <c r="K12" s="360"/>
      <c r="L12" s="16" t="s">
        <v>41</v>
      </c>
      <c r="M12" s="17">
        <v>0.1</v>
      </c>
      <c r="N12" s="22" t="s">
        <v>42</v>
      </c>
      <c r="O12" s="19" t="s">
        <v>34</v>
      </c>
      <c r="P12" s="19" t="s">
        <v>34</v>
      </c>
      <c r="Q12" s="336"/>
      <c r="R12" s="342"/>
      <c r="S12" s="337"/>
      <c r="T12" s="1"/>
      <c r="U12" s="1"/>
      <c r="V12" s="1"/>
      <c r="W12" s="1"/>
      <c r="X12" s="1"/>
      <c r="Y12" s="1"/>
      <c r="Z12" s="1"/>
      <c r="AA12" s="1"/>
    </row>
    <row r="13" spans="1:27" ht="75.75" customHeight="1" x14ac:dyDescent="0.25">
      <c r="A13" s="300"/>
      <c r="B13" s="250"/>
      <c r="C13" s="291"/>
      <c r="D13" s="292"/>
      <c r="E13" s="23" t="s">
        <v>44</v>
      </c>
      <c r="F13" s="189">
        <v>5</v>
      </c>
      <c r="G13" s="24">
        <v>2</v>
      </c>
      <c r="H13" s="25">
        <v>1</v>
      </c>
      <c r="I13" s="25">
        <v>1</v>
      </c>
      <c r="J13" s="25">
        <v>1</v>
      </c>
      <c r="K13" s="294"/>
      <c r="L13" s="16" t="s">
        <v>45</v>
      </c>
      <c r="M13" s="17">
        <v>0.15</v>
      </c>
      <c r="N13" s="22" t="s">
        <v>46</v>
      </c>
      <c r="O13" s="19" t="s">
        <v>34</v>
      </c>
      <c r="P13" s="19" t="s">
        <v>34</v>
      </c>
      <c r="Q13" s="336"/>
      <c r="R13" s="343"/>
      <c r="S13" s="257"/>
      <c r="T13" s="2"/>
      <c r="U13" s="2"/>
      <c r="V13" s="2"/>
      <c r="W13" s="2"/>
      <c r="X13" s="2"/>
      <c r="Y13" s="2"/>
      <c r="Z13" s="2"/>
      <c r="AA13" s="2"/>
    </row>
    <row r="14" spans="1:27" ht="62.25" customHeight="1" x14ac:dyDescent="0.25">
      <c r="A14" s="300"/>
      <c r="B14" s="250"/>
      <c r="C14" s="291"/>
      <c r="D14" s="269" t="s">
        <v>47</v>
      </c>
      <c r="E14" s="23" t="s">
        <v>30</v>
      </c>
      <c r="F14" s="26">
        <v>9</v>
      </c>
      <c r="G14" s="27">
        <v>2</v>
      </c>
      <c r="H14" s="28">
        <v>2</v>
      </c>
      <c r="I14" s="28">
        <v>2</v>
      </c>
      <c r="J14" s="28">
        <v>3</v>
      </c>
      <c r="K14" s="326" t="s">
        <v>48</v>
      </c>
      <c r="L14" s="293" t="s">
        <v>49</v>
      </c>
      <c r="M14" s="30">
        <v>0.1</v>
      </c>
      <c r="N14" s="261" t="s">
        <v>50</v>
      </c>
      <c r="O14" s="32"/>
      <c r="P14" s="32" t="s">
        <v>34</v>
      </c>
      <c r="Q14" s="336"/>
      <c r="R14" s="272" t="s">
        <v>51</v>
      </c>
      <c r="S14" s="272" t="s">
        <v>52</v>
      </c>
      <c r="T14" s="2"/>
      <c r="U14" s="2"/>
      <c r="V14" s="2"/>
      <c r="W14" s="2"/>
      <c r="X14" s="2"/>
      <c r="Y14" s="2"/>
      <c r="Z14" s="2"/>
      <c r="AA14" s="2"/>
    </row>
    <row r="15" spans="1:27" ht="68.25" customHeight="1" x14ac:dyDescent="0.25">
      <c r="A15" s="300"/>
      <c r="B15" s="250"/>
      <c r="C15" s="292"/>
      <c r="D15" s="251"/>
      <c r="E15" s="23" t="s">
        <v>44</v>
      </c>
      <c r="F15" s="33">
        <v>4</v>
      </c>
      <c r="G15" s="27">
        <v>1</v>
      </c>
      <c r="H15" s="28">
        <v>1</v>
      </c>
      <c r="I15" s="28">
        <v>1</v>
      </c>
      <c r="J15" s="28">
        <v>1</v>
      </c>
      <c r="K15" s="277"/>
      <c r="L15" s="294"/>
      <c r="M15" s="34">
        <v>0.1</v>
      </c>
      <c r="N15" s="251"/>
      <c r="O15" s="35" t="s">
        <v>34</v>
      </c>
      <c r="P15" s="35" t="s">
        <v>34</v>
      </c>
      <c r="Q15" s="277"/>
      <c r="R15" s="251"/>
      <c r="S15" s="251"/>
      <c r="T15" s="2"/>
      <c r="U15" s="2"/>
      <c r="V15" s="2"/>
      <c r="W15" s="2"/>
      <c r="X15" s="2"/>
      <c r="Y15" s="2"/>
      <c r="Z15" s="2"/>
      <c r="AA15" s="2"/>
    </row>
    <row r="16" spans="1:27" ht="36" customHeight="1" thickBot="1" x14ac:dyDescent="0.3">
      <c r="A16" s="300"/>
      <c r="B16" s="250"/>
      <c r="C16" s="36"/>
      <c r="D16" s="37"/>
      <c r="E16" s="37"/>
      <c r="F16" s="38"/>
      <c r="G16" s="38"/>
      <c r="H16" s="38"/>
      <c r="I16" s="38"/>
      <c r="J16" s="36"/>
      <c r="K16" s="39"/>
      <c r="L16" s="40"/>
      <c r="M16" s="41">
        <f>SUM(M9:M15)</f>
        <v>1</v>
      </c>
      <c r="N16" s="338" t="s">
        <v>53</v>
      </c>
      <c r="O16" s="266"/>
      <c r="P16" s="266"/>
      <c r="Q16" s="266"/>
      <c r="R16" s="271"/>
      <c r="S16" s="42">
        <v>0.15</v>
      </c>
      <c r="T16" s="2"/>
      <c r="U16" s="2"/>
      <c r="V16" s="2"/>
      <c r="W16" s="2"/>
      <c r="X16" s="2"/>
      <c r="Y16" s="2"/>
      <c r="Z16" s="2"/>
      <c r="AA16" s="2"/>
    </row>
    <row r="17" spans="1:27" ht="87" customHeight="1" x14ac:dyDescent="0.25">
      <c r="A17" s="300"/>
      <c r="B17" s="250"/>
      <c r="C17" s="290" t="s">
        <v>54</v>
      </c>
      <c r="D17" s="290" t="s">
        <v>55</v>
      </c>
      <c r="E17" s="273" t="s">
        <v>30</v>
      </c>
      <c r="F17" s="354">
        <v>2</v>
      </c>
      <c r="G17" s="352">
        <v>1</v>
      </c>
      <c r="H17" s="344">
        <v>1</v>
      </c>
      <c r="I17" s="344"/>
      <c r="J17" s="345"/>
      <c r="K17" s="327" t="s">
        <v>56</v>
      </c>
      <c r="L17" s="43" t="s">
        <v>57</v>
      </c>
      <c r="M17" s="34">
        <v>0.2</v>
      </c>
      <c r="N17" s="31" t="s">
        <v>58</v>
      </c>
      <c r="O17" s="31" t="s">
        <v>34</v>
      </c>
      <c r="P17" s="31"/>
      <c r="Q17" s="339" t="s">
        <v>59</v>
      </c>
      <c r="R17" s="252" t="s">
        <v>60</v>
      </c>
      <c r="S17" s="80" t="s">
        <v>61</v>
      </c>
      <c r="T17" s="2"/>
      <c r="U17" s="2"/>
      <c r="V17" s="2"/>
      <c r="W17" s="2"/>
      <c r="X17" s="2"/>
      <c r="Y17" s="2"/>
      <c r="Z17" s="2"/>
      <c r="AA17" s="2"/>
    </row>
    <row r="18" spans="1:27" ht="106.5" customHeight="1" x14ac:dyDescent="0.25">
      <c r="A18" s="300"/>
      <c r="B18" s="250"/>
      <c r="C18" s="291"/>
      <c r="D18" s="291"/>
      <c r="E18" s="260"/>
      <c r="F18" s="275"/>
      <c r="G18" s="277"/>
      <c r="H18" s="251"/>
      <c r="I18" s="251"/>
      <c r="J18" s="260"/>
      <c r="K18" s="250"/>
      <c r="L18" s="43" t="s">
        <v>62</v>
      </c>
      <c r="M18" s="34">
        <v>0.2</v>
      </c>
      <c r="N18" s="44" t="s">
        <v>58</v>
      </c>
      <c r="O18" s="20" t="s">
        <v>34</v>
      </c>
      <c r="P18" s="20" t="s">
        <v>34</v>
      </c>
      <c r="Q18" s="336"/>
      <c r="R18" s="248"/>
      <c r="S18" s="80" t="s">
        <v>61</v>
      </c>
      <c r="T18" s="2"/>
      <c r="U18" s="2"/>
      <c r="V18" s="2"/>
      <c r="W18" s="2"/>
      <c r="X18" s="2"/>
      <c r="Y18" s="2"/>
      <c r="Z18" s="2"/>
      <c r="AA18" s="2"/>
    </row>
    <row r="19" spans="1:27" ht="96" customHeight="1" thickBot="1" x14ac:dyDescent="0.3">
      <c r="A19" s="300"/>
      <c r="B19" s="250"/>
      <c r="C19" s="291"/>
      <c r="D19" s="292"/>
      <c r="E19" s="23" t="s">
        <v>44</v>
      </c>
      <c r="F19" s="192">
        <v>13</v>
      </c>
      <c r="G19" s="24">
        <v>6</v>
      </c>
      <c r="H19" s="25">
        <v>2</v>
      </c>
      <c r="I19" s="25"/>
      <c r="J19" s="46"/>
      <c r="K19" s="251"/>
      <c r="L19" s="43" t="s">
        <v>63</v>
      </c>
      <c r="M19" s="34">
        <v>0.2</v>
      </c>
      <c r="N19" s="31" t="s">
        <v>58</v>
      </c>
      <c r="O19" s="12" t="s">
        <v>34</v>
      </c>
      <c r="P19" s="12" t="s">
        <v>34</v>
      </c>
      <c r="Q19" s="336"/>
      <c r="R19" s="340"/>
      <c r="S19" s="80" t="s">
        <v>61</v>
      </c>
      <c r="T19" s="2"/>
      <c r="U19" s="2"/>
      <c r="V19" s="2"/>
      <c r="W19" s="2"/>
      <c r="X19" s="2"/>
      <c r="Y19" s="2"/>
      <c r="Z19" s="2"/>
      <c r="AA19" s="2"/>
    </row>
    <row r="20" spans="1:27" ht="87.75" customHeight="1" x14ac:dyDescent="0.25">
      <c r="A20" s="300"/>
      <c r="B20" s="250"/>
      <c r="C20" s="291"/>
      <c r="D20" s="290" t="s">
        <v>64</v>
      </c>
      <c r="E20" s="14" t="s">
        <v>30</v>
      </c>
      <c r="F20" s="193">
        <v>7</v>
      </c>
      <c r="G20" s="27">
        <v>1</v>
      </c>
      <c r="H20" s="28">
        <v>2</v>
      </c>
      <c r="I20" s="28">
        <v>2</v>
      </c>
      <c r="J20" s="28">
        <v>2</v>
      </c>
      <c r="K20" s="328" t="s">
        <v>65</v>
      </c>
      <c r="L20" s="47" t="s">
        <v>66</v>
      </c>
      <c r="M20" s="34">
        <v>0.2</v>
      </c>
      <c r="N20" s="44" t="s">
        <v>67</v>
      </c>
      <c r="O20" s="32" t="s">
        <v>34</v>
      </c>
      <c r="P20" s="32" t="s">
        <v>34</v>
      </c>
      <c r="Q20" s="336"/>
      <c r="R20" s="269" t="s">
        <v>68</v>
      </c>
      <c r="S20" s="290" t="s">
        <v>69</v>
      </c>
      <c r="T20" s="2"/>
      <c r="U20" s="2"/>
      <c r="V20" s="2"/>
      <c r="W20" s="2"/>
      <c r="X20" s="2"/>
      <c r="Y20" s="2"/>
      <c r="Z20" s="2"/>
      <c r="AA20" s="2"/>
    </row>
    <row r="21" spans="1:27" ht="78.75" customHeight="1" thickBot="1" x14ac:dyDescent="0.3">
      <c r="A21" s="300"/>
      <c r="B21" s="250"/>
      <c r="C21" s="292"/>
      <c r="D21" s="292"/>
      <c r="E21" s="23" t="s">
        <v>44</v>
      </c>
      <c r="F21" s="194">
        <v>3</v>
      </c>
      <c r="G21" s="27">
        <v>0</v>
      </c>
      <c r="H21" s="28">
        <v>1</v>
      </c>
      <c r="I21" s="28">
        <v>1</v>
      </c>
      <c r="J21" s="28">
        <v>1</v>
      </c>
      <c r="K21" s="277"/>
      <c r="L21" s="47" t="s">
        <v>70</v>
      </c>
      <c r="M21" s="34">
        <v>0.2</v>
      </c>
      <c r="N21" s="31" t="s">
        <v>67</v>
      </c>
      <c r="O21" s="35" t="s">
        <v>34</v>
      </c>
      <c r="P21" s="35" t="s">
        <v>34</v>
      </c>
      <c r="Q21" s="277"/>
      <c r="R21" s="251"/>
      <c r="S21" s="292"/>
      <c r="T21" s="2"/>
      <c r="U21" s="2"/>
      <c r="V21" s="2"/>
      <c r="W21" s="2"/>
      <c r="X21" s="2"/>
      <c r="Y21" s="2"/>
      <c r="Z21" s="2"/>
      <c r="AA21" s="2"/>
    </row>
    <row r="22" spans="1:27" ht="36" customHeight="1" thickBot="1" x14ac:dyDescent="0.3">
      <c r="A22" s="300"/>
      <c r="B22" s="250"/>
      <c r="C22" s="37"/>
      <c r="D22" s="37"/>
      <c r="E22" s="37"/>
      <c r="F22" s="48"/>
      <c r="G22" s="48"/>
      <c r="H22" s="48"/>
      <c r="I22" s="48"/>
      <c r="J22" s="48"/>
      <c r="K22" s="37"/>
      <c r="L22" s="37"/>
      <c r="M22" s="41">
        <f>SUM(M17:M21)</f>
        <v>1</v>
      </c>
      <c r="N22" s="362" t="s">
        <v>71</v>
      </c>
      <c r="O22" s="266"/>
      <c r="P22" s="266"/>
      <c r="Q22" s="266"/>
      <c r="R22" s="271"/>
      <c r="S22" s="42">
        <v>0.05</v>
      </c>
      <c r="T22" s="2"/>
      <c r="U22" s="2"/>
      <c r="V22" s="2"/>
      <c r="W22" s="2"/>
      <c r="X22" s="2"/>
      <c r="Y22" s="2"/>
      <c r="Z22" s="2"/>
      <c r="AA22" s="2"/>
    </row>
    <row r="23" spans="1:27" ht="84.75" customHeight="1" x14ac:dyDescent="0.25">
      <c r="A23" s="300"/>
      <c r="B23" s="250"/>
      <c r="C23" s="290" t="s">
        <v>72</v>
      </c>
      <c r="D23" s="269" t="s">
        <v>73</v>
      </c>
      <c r="E23" s="273" t="s">
        <v>30</v>
      </c>
      <c r="F23" s="354">
        <v>45</v>
      </c>
      <c r="G23" s="352">
        <v>10</v>
      </c>
      <c r="H23" s="344">
        <v>12</v>
      </c>
      <c r="I23" s="344">
        <v>12</v>
      </c>
      <c r="J23" s="344">
        <v>11</v>
      </c>
      <c r="K23" s="326" t="s">
        <v>74</v>
      </c>
      <c r="L23" s="49" t="s">
        <v>75</v>
      </c>
      <c r="M23" s="34">
        <v>0.2</v>
      </c>
      <c r="N23" s="363" t="s">
        <v>362</v>
      </c>
      <c r="O23" s="32" t="s">
        <v>34</v>
      </c>
      <c r="P23" s="32"/>
      <c r="Q23" s="335" t="s">
        <v>76</v>
      </c>
      <c r="R23" s="247" t="s">
        <v>77</v>
      </c>
      <c r="S23" s="247" t="s">
        <v>78</v>
      </c>
      <c r="T23" s="2"/>
      <c r="U23" s="2"/>
      <c r="V23" s="2"/>
      <c r="W23" s="2"/>
      <c r="X23" s="2"/>
      <c r="Y23" s="2"/>
      <c r="Z23" s="2"/>
      <c r="AA23" s="2"/>
    </row>
    <row r="24" spans="1:27" ht="95.25" customHeight="1" x14ac:dyDescent="0.25">
      <c r="A24" s="300"/>
      <c r="B24" s="250"/>
      <c r="C24" s="291"/>
      <c r="D24" s="250"/>
      <c r="E24" s="353"/>
      <c r="F24" s="355"/>
      <c r="G24" s="336"/>
      <c r="H24" s="250"/>
      <c r="I24" s="337"/>
      <c r="J24" s="337"/>
      <c r="K24" s="336"/>
      <c r="L24" s="49" t="s">
        <v>79</v>
      </c>
      <c r="M24" s="34">
        <v>0.2</v>
      </c>
      <c r="N24" s="353"/>
      <c r="O24" s="20" t="s">
        <v>34</v>
      </c>
      <c r="P24" s="20" t="s">
        <v>34</v>
      </c>
      <c r="Q24" s="336"/>
      <c r="R24" s="248"/>
      <c r="S24" s="248"/>
      <c r="T24" s="2"/>
      <c r="U24" s="2"/>
      <c r="V24" s="2"/>
      <c r="W24" s="2"/>
      <c r="X24" s="2"/>
      <c r="Y24" s="2"/>
      <c r="Z24" s="2"/>
      <c r="AA24" s="2"/>
    </row>
    <row r="25" spans="1:27" ht="101.25" customHeight="1" thickBot="1" x14ac:dyDescent="0.3">
      <c r="A25" s="300"/>
      <c r="B25" s="250"/>
      <c r="C25" s="292"/>
      <c r="D25" s="250"/>
      <c r="E25" s="260"/>
      <c r="F25" s="356"/>
      <c r="G25" s="277"/>
      <c r="H25" s="251"/>
      <c r="I25" s="257"/>
      <c r="J25" s="257"/>
      <c r="K25" s="336"/>
      <c r="L25" s="49" t="s">
        <v>80</v>
      </c>
      <c r="M25" s="34">
        <v>0.2</v>
      </c>
      <c r="N25" s="353"/>
      <c r="O25" s="20" t="s">
        <v>34</v>
      </c>
      <c r="P25" s="20" t="s">
        <v>34</v>
      </c>
      <c r="Q25" s="336"/>
      <c r="R25" s="248"/>
      <c r="S25" s="248"/>
      <c r="T25" s="2"/>
      <c r="U25" s="2"/>
      <c r="V25" s="2"/>
      <c r="W25" s="2"/>
      <c r="X25" s="2"/>
      <c r="Y25" s="2"/>
      <c r="Z25" s="2"/>
      <c r="AA25" s="2"/>
    </row>
    <row r="26" spans="1:27" ht="44.25" customHeight="1" thickBot="1" x14ac:dyDescent="0.3">
      <c r="A26" s="300"/>
      <c r="B26" s="250"/>
      <c r="C26" s="37"/>
      <c r="D26" s="37"/>
      <c r="E26" s="37"/>
      <c r="F26" s="38"/>
      <c r="G26" s="38"/>
      <c r="H26" s="36"/>
      <c r="I26" s="36"/>
      <c r="J26" s="36"/>
      <c r="K26" s="37"/>
      <c r="L26" s="37"/>
      <c r="M26" s="41">
        <f>SUM(M23:M25)</f>
        <v>0.60000000000000009</v>
      </c>
      <c r="N26" s="364" t="s">
        <v>81</v>
      </c>
      <c r="O26" s="266"/>
      <c r="P26" s="266"/>
      <c r="Q26" s="266"/>
      <c r="R26" s="271"/>
      <c r="S26" s="42">
        <v>0.25</v>
      </c>
      <c r="T26" s="2"/>
      <c r="U26" s="2"/>
      <c r="V26" s="2"/>
      <c r="W26" s="2"/>
      <c r="X26" s="2"/>
      <c r="Y26" s="2"/>
      <c r="Z26" s="2"/>
      <c r="AA26" s="2"/>
    </row>
    <row r="27" spans="1:27" ht="43.5" customHeight="1" x14ac:dyDescent="0.25">
      <c r="A27" s="300"/>
      <c r="B27" s="250"/>
      <c r="C27" s="290" t="s">
        <v>366</v>
      </c>
      <c r="D27" s="290" t="s">
        <v>83</v>
      </c>
      <c r="E27" s="273" t="s">
        <v>30</v>
      </c>
      <c r="F27" s="274">
        <v>65</v>
      </c>
      <c r="G27" s="276">
        <v>5</v>
      </c>
      <c r="H27" s="261">
        <v>20</v>
      </c>
      <c r="I27" s="261"/>
      <c r="J27" s="261"/>
      <c r="K27" s="293" t="s">
        <v>84</v>
      </c>
      <c r="L27" s="49" t="s">
        <v>85</v>
      </c>
      <c r="M27" s="34">
        <v>0.15</v>
      </c>
      <c r="N27" s="190" t="s">
        <v>361</v>
      </c>
      <c r="O27" s="52" t="s">
        <v>34</v>
      </c>
      <c r="P27" s="52"/>
      <c r="Q27" s="249" t="s">
        <v>86</v>
      </c>
      <c r="R27" s="290" t="s">
        <v>87</v>
      </c>
      <c r="S27" s="252" t="s">
        <v>88</v>
      </c>
      <c r="T27" s="2"/>
      <c r="U27" s="2"/>
      <c r="V27" s="2"/>
      <c r="W27" s="2"/>
      <c r="X27" s="2"/>
      <c r="Y27" s="2"/>
      <c r="Z27" s="2"/>
      <c r="AA27" s="2"/>
    </row>
    <row r="28" spans="1:27" ht="88.5" customHeight="1" x14ac:dyDescent="0.25">
      <c r="A28" s="300"/>
      <c r="B28" s="250"/>
      <c r="C28" s="291"/>
      <c r="D28" s="291"/>
      <c r="E28" s="260"/>
      <c r="F28" s="275"/>
      <c r="G28" s="277"/>
      <c r="H28" s="251"/>
      <c r="I28" s="251"/>
      <c r="J28" s="251"/>
      <c r="K28" s="360"/>
      <c r="L28" s="49" t="s">
        <v>89</v>
      </c>
      <c r="M28" s="34">
        <v>0.1</v>
      </c>
      <c r="N28" s="191" t="s">
        <v>361</v>
      </c>
      <c r="O28" s="20" t="s">
        <v>34</v>
      </c>
      <c r="P28" s="20"/>
      <c r="Q28" s="250"/>
      <c r="R28" s="291"/>
      <c r="S28" s="253"/>
      <c r="T28" s="2"/>
      <c r="U28" s="2"/>
      <c r="V28" s="2"/>
      <c r="W28" s="2"/>
      <c r="X28" s="2"/>
      <c r="Y28" s="2"/>
      <c r="Z28" s="2"/>
      <c r="AA28" s="2"/>
    </row>
    <row r="29" spans="1:27" ht="117.75" customHeight="1" thickBot="1" x14ac:dyDescent="0.3">
      <c r="A29" s="300"/>
      <c r="B29" s="250"/>
      <c r="C29" s="291"/>
      <c r="D29" s="292"/>
      <c r="E29" s="23" t="s">
        <v>44</v>
      </c>
      <c r="F29" s="53">
        <v>35</v>
      </c>
      <c r="G29" s="54">
        <v>5</v>
      </c>
      <c r="H29" s="55">
        <v>15</v>
      </c>
      <c r="I29" s="55"/>
      <c r="J29" s="55"/>
      <c r="K29" s="294"/>
      <c r="L29" s="49" t="s">
        <v>90</v>
      </c>
      <c r="M29" s="34">
        <v>0.1</v>
      </c>
      <c r="N29" s="190" t="s">
        <v>361</v>
      </c>
      <c r="O29" s="12" t="s">
        <v>34</v>
      </c>
      <c r="P29" s="12"/>
      <c r="Q29" s="251"/>
      <c r="R29" s="292"/>
      <c r="S29" s="254"/>
      <c r="T29" s="2"/>
      <c r="U29" s="2"/>
      <c r="V29" s="2"/>
      <c r="W29" s="2"/>
      <c r="X29" s="2"/>
      <c r="Y29" s="2"/>
      <c r="Z29" s="2"/>
      <c r="AA29" s="2"/>
    </row>
    <row r="30" spans="1:27" ht="105" customHeight="1" x14ac:dyDescent="0.25">
      <c r="A30" s="300"/>
      <c r="B30" s="250"/>
      <c r="C30" s="291"/>
      <c r="D30" s="293" t="s">
        <v>91</v>
      </c>
      <c r="E30" s="23" t="s">
        <v>30</v>
      </c>
      <c r="F30" s="56">
        <v>43</v>
      </c>
      <c r="G30" s="57">
        <v>12</v>
      </c>
      <c r="H30" s="32">
        <v>12</v>
      </c>
      <c r="I30" s="32"/>
      <c r="J30" s="32"/>
      <c r="K30" s="326" t="s">
        <v>92</v>
      </c>
      <c r="L30" s="49" t="s">
        <v>93</v>
      </c>
      <c r="M30" s="34">
        <v>0.1</v>
      </c>
      <c r="N30" s="50" t="s">
        <v>94</v>
      </c>
      <c r="O30" s="32" t="s">
        <v>34</v>
      </c>
      <c r="P30" s="32"/>
      <c r="Q30" s="365" t="s">
        <v>95</v>
      </c>
      <c r="R30" s="255" t="s">
        <v>96</v>
      </c>
      <c r="S30" s="256" t="s">
        <v>97</v>
      </c>
      <c r="T30" s="2"/>
      <c r="U30" s="2"/>
      <c r="V30" s="2"/>
      <c r="W30" s="2"/>
      <c r="X30" s="2"/>
      <c r="Y30" s="2"/>
      <c r="Z30" s="2"/>
      <c r="AA30" s="2"/>
    </row>
    <row r="31" spans="1:27" ht="93" customHeight="1" thickBot="1" x14ac:dyDescent="0.3">
      <c r="A31" s="300"/>
      <c r="B31" s="250"/>
      <c r="C31" s="291"/>
      <c r="D31" s="294"/>
      <c r="E31" s="14" t="s">
        <v>44</v>
      </c>
      <c r="F31" s="58">
        <v>14</v>
      </c>
      <c r="G31" s="54">
        <v>2</v>
      </c>
      <c r="H31" s="55">
        <v>3</v>
      </c>
      <c r="I31" s="55"/>
      <c r="J31" s="55"/>
      <c r="K31" s="336"/>
      <c r="L31" s="15" t="s">
        <v>98</v>
      </c>
      <c r="M31" s="34">
        <v>0.1</v>
      </c>
      <c r="N31" s="50" t="s">
        <v>94</v>
      </c>
      <c r="O31" s="20" t="s">
        <v>34</v>
      </c>
      <c r="P31" s="20"/>
      <c r="Q31" s="251"/>
      <c r="R31" s="250"/>
      <c r="S31" s="257"/>
      <c r="T31" s="2"/>
      <c r="U31" s="2"/>
      <c r="V31" s="2"/>
      <c r="W31" s="2"/>
      <c r="X31" s="2"/>
      <c r="Y31" s="2"/>
      <c r="Z31" s="2"/>
      <c r="AA31" s="2"/>
    </row>
    <row r="32" spans="1:27" ht="115.5" customHeight="1" x14ac:dyDescent="0.25">
      <c r="A32" s="300"/>
      <c r="B32" s="250"/>
      <c r="C32" s="291"/>
      <c r="D32" s="293" t="s">
        <v>99</v>
      </c>
      <c r="E32" s="273" t="s">
        <v>30</v>
      </c>
      <c r="F32" s="274">
        <v>75</v>
      </c>
      <c r="G32" s="276">
        <v>75</v>
      </c>
      <c r="H32" s="261"/>
      <c r="I32" s="261"/>
      <c r="J32" s="261"/>
      <c r="K32" s="247" t="s">
        <v>100</v>
      </c>
      <c r="L32" s="29" t="s">
        <v>101</v>
      </c>
      <c r="M32" s="59">
        <v>0.1</v>
      </c>
      <c r="N32" s="60" t="s">
        <v>102</v>
      </c>
      <c r="O32" s="32" t="s">
        <v>34</v>
      </c>
      <c r="P32" s="32" t="s">
        <v>34</v>
      </c>
      <c r="Q32" s="249" t="s">
        <v>103</v>
      </c>
      <c r="R32" s="293" t="s">
        <v>87</v>
      </c>
      <c r="S32" s="293" t="s">
        <v>88</v>
      </c>
      <c r="T32" s="2"/>
      <c r="U32" s="2"/>
      <c r="V32" s="2"/>
      <c r="W32" s="2"/>
      <c r="X32" s="2"/>
      <c r="Y32" s="2"/>
      <c r="Z32" s="2"/>
      <c r="AA32" s="2"/>
    </row>
    <row r="33" spans="1:27" ht="117" customHeight="1" x14ac:dyDescent="0.25">
      <c r="A33" s="300"/>
      <c r="B33" s="250"/>
      <c r="C33" s="291"/>
      <c r="D33" s="360"/>
      <c r="E33" s="260"/>
      <c r="F33" s="275"/>
      <c r="G33" s="277"/>
      <c r="H33" s="251"/>
      <c r="I33" s="251"/>
      <c r="J33" s="251"/>
      <c r="K33" s="248"/>
      <c r="L33" s="29" t="s">
        <v>104</v>
      </c>
      <c r="M33" s="59">
        <v>0.1</v>
      </c>
      <c r="N33" s="60" t="s">
        <v>102</v>
      </c>
      <c r="O33" s="32" t="s">
        <v>34</v>
      </c>
      <c r="P33" s="32" t="s">
        <v>34</v>
      </c>
      <c r="Q33" s="250"/>
      <c r="R33" s="360"/>
      <c r="S33" s="360"/>
      <c r="T33" s="2"/>
      <c r="U33" s="2"/>
      <c r="V33" s="2"/>
      <c r="W33" s="2"/>
      <c r="X33" s="2"/>
      <c r="Y33" s="2"/>
      <c r="Z33" s="2"/>
      <c r="AA33" s="2"/>
    </row>
    <row r="34" spans="1:27" ht="116.25" customHeight="1" x14ac:dyDescent="0.25">
      <c r="A34" s="300"/>
      <c r="B34" s="250"/>
      <c r="C34" s="291"/>
      <c r="D34" s="360"/>
      <c r="E34" s="273" t="s">
        <v>44</v>
      </c>
      <c r="F34" s="361">
        <v>30</v>
      </c>
      <c r="G34" s="276">
        <v>30</v>
      </c>
      <c r="H34" s="261"/>
      <c r="I34" s="261"/>
      <c r="J34" s="261"/>
      <c r="K34" s="248"/>
      <c r="L34" s="29" t="s">
        <v>105</v>
      </c>
      <c r="M34" s="59">
        <v>0.1</v>
      </c>
      <c r="N34" s="60" t="s">
        <v>102</v>
      </c>
      <c r="O34" s="32" t="s">
        <v>34</v>
      </c>
      <c r="P34" s="32" t="s">
        <v>34</v>
      </c>
      <c r="Q34" s="250"/>
      <c r="R34" s="360"/>
      <c r="S34" s="360"/>
      <c r="T34" s="2"/>
      <c r="U34" s="2"/>
      <c r="V34" s="2"/>
      <c r="W34" s="2"/>
      <c r="X34" s="2"/>
      <c r="Y34" s="2"/>
      <c r="Z34" s="2"/>
      <c r="AA34" s="2"/>
    </row>
    <row r="35" spans="1:27" ht="108.75" customHeight="1" thickBot="1" x14ac:dyDescent="0.3">
      <c r="A35" s="332"/>
      <c r="B35" s="251"/>
      <c r="C35" s="292"/>
      <c r="D35" s="294"/>
      <c r="E35" s="260"/>
      <c r="F35" s="356"/>
      <c r="G35" s="277"/>
      <c r="H35" s="251"/>
      <c r="I35" s="251"/>
      <c r="J35" s="251"/>
      <c r="K35" s="340"/>
      <c r="L35" s="49" t="s">
        <v>106</v>
      </c>
      <c r="M35" s="59">
        <v>0.15</v>
      </c>
      <c r="N35" s="60" t="s">
        <v>102</v>
      </c>
      <c r="O35" s="32" t="s">
        <v>34</v>
      </c>
      <c r="P35" s="32"/>
      <c r="Q35" s="251"/>
      <c r="R35" s="294"/>
      <c r="S35" s="294"/>
      <c r="T35" s="2"/>
      <c r="U35" s="2"/>
      <c r="V35" s="2"/>
      <c r="W35" s="2"/>
      <c r="X35" s="2"/>
      <c r="Y35" s="2"/>
      <c r="Z35" s="2"/>
      <c r="AA35" s="2"/>
    </row>
    <row r="36" spans="1:27" ht="56.25" customHeight="1" x14ac:dyDescent="0.25">
      <c r="A36" s="270"/>
      <c r="B36" s="266"/>
      <c r="C36" s="266"/>
      <c r="D36" s="266"/>
      <c r="E36" s="266"/>
      <c r="F36" s="266"/>
      <c r="G36" s="266"/>
      <c r="H36" s="266"/>
      <c r="I36" s="266"/>
      <c r="J36" s="266"/>
      <c r="K36" s="266"/>
      <c r="L36" s="271"/>
      <c r="M36" s="61">
        <f>SUM(M27:M35)</f>
        <v>0.99999999999999989</v>
      </c>
      <c r="N36" s="262" t="s">
        <v>107</v>
      </c>
      <c r="O36" s="263"/>
      <c r="P36" s="263"/>
      <c r="Q36" s="263"/>
      <c r="R36" s="264"/>
      <c r="S36" s="62">
        <v>0.1</v>
      </c>
      <c r="T36" s="2"/>
      <c r="U36" s="2"/>
      <c r="V36" s="2"/>
      <c r="W36" s="2"/>
      <c r="X36" s="2"/>
      <c r="Y36" s="2"/>
      <c r="Z36" s="2"/>
      <c r="AA36" s="2"/>
    </row>
    <row r="37" spans="1:27" ht="28.5" customHeight="1" x14ac:dyDescent="0.25">
      <c r="A37" s="265" t="s">
        <v>108</v>
      </c>
      <c r="B37" s="266"/>
      <c r="C37" s="266"/>
      <c r="D37" s="266"/>
      <c r="E37" s="266"/>
      <c r="F37" s="271"/>
      <c r="G37" s="63"/>
      <c r="H37" s="63"/>
      <c r="I37" s="63"/>
      <c r="J37" s="63"/>
      <c r="K37" s="64">
        <f>AVERAGE(M9,M10,M11,M12,M14,M17,M18,M20,M23,M24,M25,M27,M28,M30,M32,M33)</f>
        <v>0.15625</v>
      </c>
      <c r="L37" s="265" t="s">
        <v>109</v>
      </c>
      <c r="M37" s="266"/>
      <c r="N37" s="266"/>
      <c r="O37" s="266"/>
      <c r="P37" s="266"/>
      <c r="Q37" s="266"/>
      <c r="R37" s="267"/>
      <c r="S37" s="64">
        <f>AVERAGE(M13,M15,M19,M21,M29,M31,M34,M35)</f>
        <v>0.13749999999999998</v>
      </c>
      <c r="T37" s="2"/>
      <c r="U37" s="2"/>
      <c r="V37" s="2"/>
      <c r="W37" s="2"/>
      <c r="X37" s="2"/>
      <c r="Y37" s="2"/>
      <c r="Z37" s="2"/>
      <c r="AA37" s="2"/>
    </row>
    <row r="38" spans="1:27" ht="44.25" customHeight="1" thickBot="1" x14ac:dyDescent="0.3">
      <c r="A38" s="268" t="s">
        <v>110</v>
      </c>
      <c r="B38" s="266"/>
      <c r="C38" s="266"/>
      <c r="D38" s="266"/>
      <c r="E38" s="266"/>
      <c r="F38" s="266"/>
      <c r="G38" s="266"/>
      <c r="H38" s="266"/>
      <c r="I38" s="266"/>
      <c r="J38" s="266"/>
      <c r="K38" s="266"/>
      <c r="L38" s="266"/>
      <c r="M38" s="266"/>
      <c r="N38" s="266"/>
      <c r="O38" s="266"/>
      <c r="P38" s="266"/>
      <c r="Q38" s="266"/>
      <c r="R38" s="266"/>
      <c r="S38" s="267"/>
      <c r="T38" s="2"/>
      <c r="U38" s="2"/>
      <c r="V38" s="2"/>
      <c r="W38" s="2"/>
      <c r="X38" s="2"/>
      <c r="Y38" s="2"/>
      <c r="Z38" s="2"/>
      <c r="AA38" s="2"/>
    </row>
    <row r="39" spans="1:27" ht="99.75" customHeight="1" x14ac:dyDescent="0.25">
      <c r="A39" s="297" t="s">
        <v>111</v>
      </c>
      <c r="B39" s="298">
        <v>0.3</v>
      </c>
      <c r="C39" s="290" t="s">
        <v>112</v>
      </c>
      <c r="D39" s="272" t="s">
        <v>113</v>
      </c>
      <c r="E39" s="23" t="s">
        <v>30</v>
      </c>
      <c r="F39" s="65">
        <v>975</v>
      </c>
      <c r="G39" s="66" t="s">
        <v>114</v>
      </c>
      <c r="H39" s="67" t="s">
        <v>115</v>
      </c>
      <c r="I39" s="67" t="s">
        <v>115</v>
      </c>
      <c r="J39" s="67" t="s">
        <v>115</v>
      </c>
      <c r="K39" s="326" t="s">
        <v>116</v>
      </c>
      <c r="L39" s="272" t="s">
        <v>117</v>
      </c>
      <c r="M39" s="34">
        <v>0.2</v>
      </c>
      <c r="N39" s="289" t="s">
        <v>118</v>
      </c>
      <c r="O39" s="52"/>
      <c r="P39" s="52"/>
      <c r="Q39" s="295" t="s">
        <v>119</v>
      </c>
      <c r="R39" s="258" t="s">
        <v>120</v>
      </c>
      <c r="S39" s="269" t="s">
        <v>121</v>
      </c>
      <c r="T39" s="2"/>
      <c r="U39" s="2"/>
      <c r="V39" s="2"/>
      <c r="W39" s="2"/>
      <c r="X39" s="2"/>
      <c r="Y39" s="2"/>
      <c r="Z39" s="2"/>
      <c r="AA39" s="2"/>
    </row>
    <row r="40" spans="1:27" ht="111" customHeight="1" thickBot="1" x14ac:dyDescent="0.3">
      <c r="A40" s="250"/>
      <c r="B40" s="250"/>
      <c r="C40" s="291"/>
      <c r="D40" s="251"/>
      <c r="E40" s="23" t="s">
        <v>44</v>
      </c>
      <c r="F40" s="69">
        <v>525</v>
      </c>
      <c r="G40" s="66" t="s">
        <v>122</v>
      </c>
      <c r="H40" s="67" t="s">
        <v>123</v>
      </c>
      <c r="I40" s="67" t="s">
        <v>123</v>
      </c>
      <c r="J40" s="67" t="s">
        <v>123</v>
      </c>
      <c r="K40" s="277"/>
      <c r="L40" s="251"/>
      <c r="M40" s="34">
        <v>0.2</v>
      </c>
      <c r="N40" s="251"/>
      <c r="O40" s="70"/>
      <c r="P40" s="70"/>
      <c r="Q40" s="250"/>
      <c r="R40" s="251"/>
      <c r="S40" s="251"/>
      <c r="T40" s="2"/>
      <c r="U40" s="2"/>
      <c r="V40" s="2"/>
      <c r="W40" s="2"/>
      <c r="X40" s="2"/>
      <c r="Y40" s="2"/>
      <c r="Z40" s="2"/>
      <c r="AA40" s="2"/>
    </row>
    <row r="41" spans="1:27" ht="95.25" customHeight="1" x14ac:dyDescent="0.25">
      <c r="A41" s="250"/>
      <c r="B41" s="250"/>
      <c r="C41" s="291"/>
      <c r="D41" s="272" t="s">
        <v>124</v>
      </c>
      <c r="E41" s="23" t="s">
        <v>30</v>
      </c>
      <c r="F41" s="26">
        <v>9</v>
      </c>
      <c r="G41" s="24"/>
      <c r="H41" s="25">
        <v>3</v>
      </c>
      <c r="I41" s="25">
        <v>3</v>
      </c>
      <c r="J41" s="25">
        <v>3</v>
      </c>
      <c r="K41" s="272" t="s">
        <v>125</v>
      </c>
      <c r="L41" s="272" t="s">
        <v>126</v>
      </c>
      <c r="M41" s="34">
        <v>0.15</v>
      </c>
      <c r="N41" s="289" t="s">
        <v>127</v>
      </c>
      <c r="O41" s="52"/>
      <c r="P41" s="52"/>
      <c r="Q41" s="250"/>
      <c r="R41" s="258" t="s">
        <v>128</v>
      </c>
      <c r="S41" s="258" t="s">
        <v>129</v>
      </c>
      <c r="T41" s="2"/>
      <c r="U41" s="2"/>
      <c r="V41" s="2"/>
      <c r="W41" s="2"/>
      <c r="X41" s="2"/>
      <c r="Y41" s="2"/>
      <c r="Z41" s="2"/>
      <c r="AA41" s="2"/>
    </row>
    <row r="42" spans="1:27" ht="99.75" customHeight="1" thickBot="1" x14ac:dyDescent="0.3">
      <c r="A42" s="250"/>
      <c r="B42" s="250"/>
      <c r="C42" s="292"/>
      <c r="D42" s="251"/>
      <c r="E42" s="23" t="s">
        <v>44</v>
      </c>
      <c r="F42" s="33">
        <v>6</v>
      </c>
      <c r="G42" s="27">
        <v>2</v>
      </c>
      <c r="H42" s="28">
        <v>2</v>
      </c>
      <c r="I42" s="28">
        <v>1</v>
      </c>
      <c r="J42" s="28">
        <v>1</v>
      </c>
      <c r="K42" s="251"/>
      <c r="L42" s="251"/>
      <c r="M42" s="34">
        <v>0.15</v>
      </c>
      <c r="N42" s="251"/>
      <c r="O42" s="70"/>
      <c r="P42" s="70"/>
      <c r="Q42" s="251"/>
      <c r="R42" s="251"/>
      <c r="S42" s="250"/>
      <c r="T42" s="2"/>
      <c r="U42" s="2"/>
      <c r="V42" s="2"/>
      <c r="W42" s="2"/>
      <c r="X42" s="2"/>
      <c r="Y42" s="2"/>
      <c r="Z42" s="2"/>
      <c r="AA42" s="2"/>
    </row>
    <row r="43" spans="1:27" ht="99.75" customHeight="1" x14ac:dyDescent="0.25">
      <c r="A43" s="250"/>
      <c r="B43" s="250"/>
      <c r="C43" s="290" t="s">
        <v>130</v>
      </c>
      <c r="D43" s="272" t="s">
        <v>131</v>
      </c>
      <c r="E43" s="23" t="s">
        <v>30</v>
      </c>
      <c r="F43" s="71">
        <v>1</v>
      </c>
      <c r="G43" s="27">
        <v>1</v>
      </c>
      <c r="H43" s="28">
        <v>1</v>
      </c>
      <c r="I43" s="28">
        <v>1</v>
      </c>
      <c r="J43" s="28">
        <v>1</v>
      </c>
      <c r="K43" s="326" t="s">
        <v>132</v>
      </c>
      <c r="L43" s="49" t="s">
        <v>133</v>
      </c>
      <c r="M43" s="34">
        <v>0.15</v>
      </c>
      <c r="N43" s="289" t="s">
        <v>134</v>
      </c>
      <c r="O43" s="52"/>
      <c r="P43" s="52"/>
      <c r="Q43" s="296" t="s">
        <v>135</v>
      </c>
      <c r="R43" s="259" t="s">
        <v>136</v>
      </c>
      <c r="S43" s="261" t="s">
        <v>52</v>
      </c>
      <c r="T43" s="2"/>
      <c r="U43" s="2"/>
      <c r="V43" s="2"/>
      <c r="W43" s="2"/>
      <c r="X43" s="2"/>
      <c r="Y43" s="2"/>
      <c r="Z43" s="2"/>
      <c r="AA43" s="2"/>
    </row>
    <row r="44" spans="1:27" ht="90" customHeight="1" thickBot="1" x14ac:dyDescent="0.3">
      <c r="A44" s="251"/>
      <c r="B44" s="251"/>
      <c r="C44" s="292"/>
      <c r="D44" s="251"/>
      <c r="E44" s="23" t="s">
        <v>44</v>
      </c>
      <c r="F44" s="45">
        <v>1</v>
      </c>
      <c r="G44" s="72">
        <v>1</v>
      </c>
      <c r="H44" s="73">
        <v>1</v>
      </c>
      <c r="I44" s="73">
        <v>1</v>
      </c>
      <c r="J44" s="73">
        <v>1</v>
      </c>
      <c r="K44" s="277"/>
      <c r="L44" s="49" t="s">
        <v>137</v>
      </c>
      <c r="M44" s="34">
        <v>0.15</v>
      </c>
      <c r="N44" s="251"/>
      <c r="O44" s="70"/>
      <c r="P44" s="70"/>
      <c r="Q44" s="251"/>
      <c r="R44" s="260"/>
      <c r="S44" s="251"/>
      <c r="T44" s="2"/>
      <c r="U44" s="2"/>
      <c r="V44" s="2"/>
      <c r="W44" s="2"/>
      <c r="X44" s="2"/>
      <c r="Y44" s="2"/>
      <c r="Z44" s="2"/>
      <c r="AA44" s="2"/>
    </row>
    <row r="45" spans="1:27" ht="45.75" customHeight="1" x14ac:dyDescent="0.25">
      <c r="A45" s="270"/>
      <c r="B45" s="266"/>
      <c r="C45" s="266"/>
      <c r="D45" s="266"/>
      <c r="E45" s="266"/>
      <c r="F45" s="266"/>
      <c r="G45" s="266"/>
      <c r="H45" s="266"/>
      <c r="I45" s="266"/>
      <c r="J45" s="266"/>
      <c r="K45" s="266"/>
      <c r="L45" s="271"/>
      <c r="M45" s="61">
        <f>SUM(M39:M44)</f>
        <v>1</v>
      </c>
      <c r="N45" s="279" t="s">
        <v>138</v>
      </c>
      <c r="O45" s="266"/>
      <c r="P45" s="266"/>
      <c r="Q45" s="266"/>
      <c r="R45" s="271"/>
      <c r="S45" s="74">
        <v>0.3</v>
      </c>
      <c r="T45" s="2"/>
      <c r="U45" s="2"/>
      <c r="V45" s="2"/>
      <c r="W45" s="2"/>
      <c r="X45" s="2"/>
      <c r="Y45" s="2"/>
      <c r="Z45" s="2"/>
      <c r="AA45" s="2"/>
    </row>
    <row r="46" spans="1:27" ht="26.25" customHeight="1" x14ac:dyDescent="0.25">
      <c r="A46" s="265" t="s">
        <v>139</v>
      </c>
      <c r="B46" s="266"/>
      <c r="C46" s="266"/>
      <c r="D46" s="266"/>
      <c r="E46" s="266"/>
      <c r="F46" s="271"/>
      <c r="G46" s="63"/>
      <c r="H46" s="63"/>
      <c r="I46" s="63"/>
      <c r="J46" s="63"/>
      <c r="K46" s="64">
        <f>AVERAGE(M39,M41,M43)</f>
        <v>0.16666666666666666</v>
      </c>
      <c r="L46" s="265" t="s">
        <v>140</v>
      </c>
      <c r="M46" s="266"/>
      <c r="N46" s="266"/>
      <c r="O46" s="266"/>
      <c r="P46" s="266"/>
      <c r="Q46" s="266"/>
      <c r="R46" s="267"/>
      <c r="S46" s="64">
        <f>AVERAGE(M40,M42,M44)</f>
        <v>0.16666666666666666</v>
      </c>
      <c r="T46" s="2"/>
      <c r="U46" s="2"/>
      <c r="V46" s="2"/>
      <c r="W46" s="2"/>
      <c r="X46" s="2"/>
      <c r="Y46" s="2"/>
      <c r="Z46" s="2"/>
      <c r="AA46" s="2"/>
    </row>
    <row r="47" spans="1:27" ht="36" customHeight="1" thickBot="1" x14ac:dyDescent="0.3">
      <c r="A47" s="268" t="s">
        <v>141</v>
      </c>
      <c r="B47" s="266"/>
      <c r="C47" s="266"/>
      <c r="D47" s="266"/>
      <c r="E47" s="266"/>
      <c r="F47" s="266"/>
      <c r="G47" s="266"/>
      <c r="H47" s="266"/>
      <c r="I47" s="266"/>
      <c r="J47" s="266"/>
      <c r="K47" s="266"/>
      <c r="L47" s="266"/>
      <c r="M47" s="266"/>
      <c r="N47" s="266"/>
      <c r="O47" s="266"/>
      <c r="P47" s="266"/>
      <c r="Q47" s="266"/>
      <c r="R47" s="266"/>
      <c r="S47" s="267"/>
      <c r="T47" s="2"/>
      <c r="U47" s="2"/>
      <c r="V47" s="2"/>
      <c r="W47" s="2"/>
      <c r="X47" s="2"/>
      <c r="Y47" s="2"/>
      <c r="Z47" s="2"/>
      <c r="AA47" s="2"/>
    </row>
    <row r="48" spans="1:27" ht="87.75" customHeight="1" x14ac:dyDescent="0.25">
      <c r="A48" s="359" t="s">
        <v>142</v>
      </c>
      <c r="B48" s="298">
        <v>0.15</v>
      </c>
      <c r="C48" s="272" t="s">
        <v>143</v>
      </c>
      <c r="D48" s="272" t="s">
        <v>144</v>
      </c>
      <c r="E48" s="23" t="s">
        <v>30</v>
      </c>
      <c r="F48" s="75">
        <v>670</v>
      </c>
      <c r="G48" s="51">
        <v>35</v>
      </c>
      <c r="H48" s="31">
        <v>212</v>
      </c>
      <c r="I48" s="31"/>
      <c r="J48" s="31"/>
      <c r="K48" s="272" t="s">
        <v>145</v>
      </c>
      <c r="L48" s="293" t="s">
        <v>146</v>
      </c>
      <c r="M48" s="34">
        <v>0.6</v>
      </c>
      <c r="N48" s="258" t="s">
        <v>147</v>
      </c>
      <c r="O48" s="68"/>
      <c r="P48" s="68"/>
      <c r="Q48" s="278" t="s">
        <v>148</v>
      </c>
      <c r="R48" s="13" t="s">
        <v>149</v>
      </c>
      <c r="S48" s="258" t="s">
        <v>150</v>
      </c>
      <c r="T48" s="2"/>
      <c r="U48" s="2"/>
      <c r="V48" s="2"/>
      <c r="W48" s="2"/>
      <c r="X48" s="2"/>
      <c r="Y48" s="2"/>
      <c r="Z48" s="2"/>
      <c r="AA48" s="2"/>
    </row>
    <row r="49" spans="1:27" ht="87.75" customHeight="1" thickBot="1" x14ac:dyDescent="0.3">
      <c r="A49" s="251"/>
      <c r="B49" s="317"/>
      <c r="C49" s="251"/>
      <c r="D49" s="251"/>
      <c r="E49" s="23" t="s">
        <v>44</v>
      </c>
      <c r="F49" s="53">
        <v>330</v>
      </c>
      <c r="G49" s="57">
        <v>17</v>
      </c>
      <c r="H49" s="32">
        <v>104</v>
      </c>
      <c r="I49" s="32"/>
      <c r="J49" s="32"/>
      <c r="K49" s="251"/>
      <c r="L49" s="294"/>
      <c r="M49" s="34">
        <v>0.4</v>
      </c>
      <c r="N49" s="251"/>
      <c r="O49" s="70"/>
      <c r="P49" s="70"/>
      <c r="Q49" s="251"/>
      <c r="R49" s="13" t="s">
        <v>151</v>
      </c>
      <c r="S49" s="251"/>
      <c r="T49" s="2"/>
      <c r="U49" s="2"/>
      <c r="V49" s="2"/>
      <c r="W49" s="2"/>
      <c r="X49" s="2"/>
      <c r="Y49" s="2"/>
      <c r="Z49" s="2"/>
      <c r="AA49" s="2"/>
    </row>
    <row r="50" spans="1:27" ht="38.25" customHeight="1" x14ac:dyDescent="0.25">
      <c r="A50" s="270"/>
      <c r="B50" s="266"/>
      <c r="C50" s="266"/>
      <c r="D50" s="266"/>
      <c r="E50" s="266"/>
      <c r="F50" s="266"/>
      <c r="G50" s="266"/>
      <c r="H50" s="266"/>
      <c r="I50" s="266"/>
      <c r="J50" s="266"/>
      <c r="K50" s="266"/>
      <c r="L50" s="271"/>
      <c r="M50" s="61">
        <f>SUM(M48:M49)</f>
        <v>1</v>
      </c>
      <c r="N50" s="279" t="s">
        <v>152</v>
      </c>
      <c r="O50" s="266"/>
      <c r="P50" s="266"/>
      <c r="Q50" s="266"/>
      <c r="R50" s="271"/>
      <c r="S50" s="62">
        <v>0.15</v>
      </c>
      <c r="T50" s="2"/>
      <c r="U50" s="2"/>
      <c r="V50" s="2"/>
      <c r="W50" s="2"/>
      <c r="X50" s="2"/>
      <c r="Y50" s="2"/>
      <c r="Z50" s="2"/>
      <c r="AA50" s="2"/>
    </row>
    <row r="51" spans="1:27" ht="26.25" customHeight="1" x14ac:dyDescent="0.25">
      <c r="A51" s="265" t="s">
        <v>153</v>
      </c>
      <c r="B51" s="266"/>
      <c r="C51" s="266"/>
      <c r="D51" s="266"/>
      <c r="E51" s="266"/>
      <c r="F51" s="271"/>
      <c r="G51" s="63"/>
      <c r="H51" s="63"/>
      <c r="I51" s="63"/>
      <c r="J51" s="63"/>
      <c r="K51" s="64">
        <f>M48</f>
        <v>0.6</v>
      </c>
      <c r="L51" s="265" t="s">
        <v>154</v>
      </c>
      <c r="M51" s="266"/>
      <c r="N51" s="266"/>
      <c r="O51" s="266"/>
      <c r="P51" s="266"/>
      <c r="Q51" s="266"/>
      <c r="R51" s="267"/>
      <c r="S51" s="64">
        <f>M49</f>
        <v>0.4</v>
      </c>
      <c r="T51" s="2"/>
      <c r="U51" s="2"/>
      <c r="V51" s="2"/>
      <c r="W51" s="2"/>
      <c r="X51" s="2"/>
      <c r="Y51" s="2"/>
      <c r="Z51" s="2"/>
      <c r="AA51" s="2"/>
    </row>
    <row r="52" spans="1:27" ht="37.5" customHeight="1" thickBot="1" x14ac:dyDescent="0.3">
      <c r="A52" s="280" t="s">
        <v>155</v>
      </c>
      <c r="B52" s="281"/>
      <c r="C52" s="281"/>
      <c r="D52" s="281"/>
      <c r="E52" s="281"/>
      <c r="F52" s="281"/>
      <c r="G52" s="281"/>
      <c r="H52" s="281"/>
      <c r="I52" s="281"/>
      <c r="J52" s="281"/>
      <c r="K52" s="281"/>
      <c r="L52" s="281"/>
      <c r="M52" s="281"/>
      <c r="N52" s="281"/>
      <c r="O52" s="281"/>
      <c r="P52" s="281"/>
      <c r="Q52" s="281"/>
      <c r="R52" s="281"/>
      <c r="S52" s="281"/>
      <c r="T52" s="2"/>
      <c r="U52" s="2"/>
      <c r="V52" s="2"/>
      <c r="W52" s="2"/>
      <c r="X52" s="2"/>
      <c r="Y52" s="2"/>
      <c r="Z52" s="2"/>
      <c r="AA52" s="2"/>
    </row>
    <row r="53" spans="1:27" ht="15.75" customHeight="1" x14ac:dyDescent="0.25">
      <c r="A53" s="282"/>
      <c r="B53" s="283"/>
      <c r="C53" s="283"/>
      <c r="D53" s="283"/>
      <c r="E53" s="283"/>
      <c r="F53" s="283"/>
      <c r="G53" s="283"/>
      <c r="H53" s="283"/>
      <c r="I53" s="283"/>
      <c r="J53" s="283"/>
      <c r="K53" s="283"/>
      <c r="L53" s="283"/>
      <c r="M53" s="283"/>
      <c r="N53" s="284"/>
      <c r="O53" s="195"/>
      <c r="P53" s="196"/>
      <c r="Q53" s="288" t="s">
        <v>156</v>
      </c>
      <c r="R53" s="283"/>
      <c r="S53" s="284"/>
      <c r="T53" s="2"/>
      <c r="U53" s="2"/>
      <c r="V53" s="2"/>
      <c r="W53" s="2"/>
      <c r="X53" s="2"/>
      <c r="Y53" s="2"/>
      <c r="Z53" s="2"/>
      <c r="AA53" s="2"/>
    </row>
    <row r="54" spans="1:27" ht="15.75" customHeight="1" thickBot="1" x14ac:dyDescent="0.3">
      <c r="A54" s="285"/>
      <c r="B54" s="286"/>
      <c r="C54" s="286"/>
      <c r="D54" s="286"/>
      <c r="E54" s="286"/>
      <c r="F54" s="286"/>
      <c r="G54" s="286"/>
      <c r="H54" s="286"/>
      <c r="I54" s="286"/>
      <c r="J54" s="286"/>
      <c r="K54" s="286"/>
      <c r="L54" s="286"/>
      <c r="M54" s="286"/>
      <c r="N54" s="287"/>
      <c r="O54" s="197"/>
      <c r="P54" s="198"/>
      <c r="Q54" s="285"/>
      <c r="R54" s="286"/>
      <c r="S54" s="287"/>
      <c r="T54" s="2"/>
      <c r="U54" s="2"/>
      <c r="V54" s="2"/>
      <c r="W54" s="2"/>
      <c r="X54" s="2"/>
      <c r="Y54" s="2"/>
      <c r="Z54" s="2"/>
      <c r="AA54" s="2"/>
    </row>
    <row r="55" spans="1:27"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spans="1:27"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spans="1:27" ht="15.75" customHeight="1" x14ac:dyDescent="0.25">
      <c r="A57" s="2"/>
      <c r="B57" s="2"/>
      <c r="C57" s="2"/>
      <c r="D57" s="2"/>
      <c r="E57" s="2"/>
      <c r="F57" s="2"/>
      <c r="G57" s="2"/>
      <c r="H57" s="2"/>
      <c r="I57" s="2"/>
      <c r="J57" s="2"/>
      <c r="K57" s="77" t="s">
        <v>157</v>
      </c>
      <c r="L57" s="2"/>
      <c r="M57" s="2"/>
      <c r="N57" s="2"/>
      <c r="O57" s="2"/>
      <c r="P57" s="2"/>
      <c r="Q57" s="2"/>
      <c r="R57" s="2"/>
      <c r="S57" s="2"/>
      <c r="T57" s="2"/>
      <c r="U57" s="2"/>
      <c r="V57" s="2"/>
      <c r="W57" s="2"/>
      <c r="X57" s="2"/>
      <c r="Y57" s="2"/>
      <c r="Z57" s="2"/>
      <c r="AA57" s="2"/>
    </row>
    <row r="58" spans="1:27" ht="15.75" customHeight="1" x14ac:dyDescent="0.25">
      <c r="A58" s="2"/>
      <c r="B58" s="2"/>
      <c r="C58" s="2"/>
      <c r="D58" s="2"/>
      <c r="E58" s="2"/>
      <c r="F58" s="2"/>
      <c r="G58" s="2"/>
      <c r="H58" s="2"/>
      <c r="I58" s="2"/>
      <c r="J58" s="2"/>
      <c r="K58" s="77" t="s">
        <v>158</v>
      </c>
      <c r="L58" s="2"/>
      <c r="M58" s="2"/>
      <c r="N58" s="2"/>
      <c r="O58" s="2"/>
      <c r="P58" s="2"/>
      <c r="Q58" s="2"/>
      <c r="R58" s="2"/>
      <c r="S58" s="2"/>
      <c r="T58" s="2"/>
      <c r="U58" s="2"/>
      <c r="V58" s="2"/>
      <c r="W58" s="2"/>
      <c r="X58" s="2"/>
      <c r="Y58" s="2"/>
      <c r="Z58" s="2"/>
      <c r="AA58" s="2"/>
    </row>
    <row r="59" spans="1:27"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spans="1:27"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spans="1:27"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spans="1:27"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spans="1:27"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spans="1:27"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spans="1:27"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spans="1:27"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spans="1:27"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spans="1:27"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spans="1:27"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spans="1:27"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spans="1:27"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spans="1:27"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spans="1:27"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spans="1:27"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spans="1:27"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spans="1:27"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spans="1:27"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spans="1:27"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spans="1:27"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spans="1:27"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spans="1:27"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spans="1:27"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spans="1:27"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spans="1:27"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spans="1:27"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spans="1:27"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spans="1:27"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spans="1:27"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spans="1:27"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spans="1:27"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spans="1:27"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spans="1:27"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spans="1:27"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spans="1:27"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spans="1:27"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spans="1:27"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spans="1:27"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spans="1:27"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spans="1:27"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spans="1:27"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spans="1:27"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spans="1:27"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spans="1:27"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spans="1:27"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spans="1:27"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spans="1:27"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spans="1:27"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spans="1:27"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spans="1:27"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spans="1:27"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spans="1:27"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spans="1:27"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spans="1:27"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spans="1:27"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spans="1:27"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spans="1:27"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spans="1:27"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spans="1:27"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spans="1:27"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spans="1:27"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spans="1:27"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spans="1:27"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spans="1:27"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spans="1:27"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spans="1:27"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spans="1:27"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spans="1:27"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spans="1:27"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spans="1:27"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spans="1:27"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spans="1:27"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spans="1:27"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spans="1:27"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spans="1:27"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spans="1:27"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spans="1:27"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spans="1:27"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spans="1:27"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spans="1:27"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spans="1:27"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spans="1:27"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spans="1:27"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spans="1:27"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spans="1:27"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spans="1:27"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spans="1:27"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spans="1:27"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spans="1:27"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spans="1:27"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spans="1:27"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spans="1:27"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spans="1:27"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spans="1:27"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spans="1:27"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spans="1:27"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spans="1:27"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spans="1:27"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spans="1:27"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spans="1:27"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spans="1:27"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spans="1:27"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spans="1:27"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spans="1:27"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spans="1:27"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spans="1:27"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spans="1:27"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spans="1:27"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spans="1:27"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spans="1:27"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spans="1:27"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spans="1:27"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spans="1:27"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spans="1:27"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spans="1:27"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spans="1:27"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spans="1:27"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spans="1:27"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spans="1:27"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spans="1:27"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spans="1:27"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spans="1:27"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spans="1:27"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spans="1:27"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spans="1:27"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spans="1:27"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spans="1:27"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spans="1:27"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spans="1:27"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spans="1:27"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spans="1:27"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spans="1:27"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spans="1:27"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spans="1:27"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spans="1:27"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spans="1:27"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spans="1:27"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spans="1:27"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spans="1:27"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spans="1:27"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spans="1:27"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spans="1:27"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spans="1:27"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spans="1:27"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spans="1:27"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spans="1:27"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spans="1:27"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spans="1:27"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spans="1:27"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spans="1:27"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spans="1:27"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spans="1:27"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spans="1:27"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spans="1:27"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spans="1:27"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spans="1:27"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spans="1:27"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spans="1:27"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spans="1:27"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spans="1:27"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spans="1:27"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spans="1:27"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spans="1:27"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spans="1:27"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spans="1:27"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spans="1:27"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spans="1:27"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spans="1:27"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spans="1:27"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spans="1:27"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spans="1:27"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spans="1:27"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spans="1:27"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spans="1:27"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spans="1:27"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spans="1:27"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spans="1:27"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spans="1:27"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spans="1:27"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spans="1:27"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c r="AA239" s="2"/>
    </row>
    <row r="240" spans="1:27"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c r="AA240" s="2"/>
    </row>
    <row r="241" spans="1:27"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c r="AA241" s="2"/>
    </row>
    <row r="242" spans="1:27"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c r="AA242" s="2"/>
    </row>
    <row r="243" spans="1:27"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c r="AA243" s="2"/>
    </row>
    <row r="244" spans="1:27"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c r="AA244" s="2"/>
    </row>
    <row r="245" spans="1:27"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c r="AA245" s="2"/>
    </row>
    <row r="246" spans="1:27"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c r="AA246" s="2"/>
    </row>
    <row r="247" spans="1:27"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c r="AA247" s="2"/>
    </row>
    <row r="248" spans="1:27"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c r="AA248" s="2"/>
    </row>
    <row r="249" spans="1:27"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c r="AA249" s="2"/>
    </row>
    <row r="250" spans="1:27"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c r="AA250" s="2"/>
    </row>
    <row r="251" spans="1:27"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c r="AA251" s="2"/>
    </row>
    <row r="252" spans="1:27"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c r="AA252" s="2"/>
    </row>
    <row r="253" spans="1:27"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c r="AA253" s="2"/>
    </row>
    <row r="254" spans="1:27"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c r="AA254" s="2"/>
    </row>
    <row r="255" spans="1:27"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c r="AA255" s="2"/>
    </row>
    <row r="256" spans="1:27"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c r="AA256" s="2"/>
    </row>
    <row r="257" spans="1:27"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c r="AA257" s="2"/>
    </row>
    <row r="258" spans="1:27"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c r="AA258" s="2"/>
    </row>
    <row r="259" spans="1:27"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c r="AA259" s="2"/>
    </row>
    <row r="260" spans="1:27"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c r="AA260" s="2"/>
    </row>
    <row r="261" spans="1:27"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c r="AA261" s="2"/>
    </row>
    <row r="262" spans="1:27"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c r="AA262" s="2"/>
    </row>
    <row r="263" spans="1:27"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c r="AA263" s="2"/>
    </row>
    <row r="264" spans="1:27"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c r="AA264" s="2"/>
    </row>
    <row r="265" spans="1:27"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c r="AA265" s="2"/>
    </row>
    <row r="266" spans="1:27"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c r="AA266" s="2"/>
    </row>
    <row r="267" spans="1:27"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c r="AA267" s="2"/>
    </row>
    <row r="268" spans="1:27"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c r="AA268" s="2"/>
    </row>
    <row r="269" spans="1:27"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c r="AA269" s="2"/>
    </row>
    <row r="270" spans="1:27"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c r="AA270" s="2"/>
    </row>
    <row r="271" spans="1:27"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c r="AA271" s="2"/>
    </row>
    <row r="272" spans="1:27"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c r="AA272" s="2"/>
    </row>
    <row r="273" spans="1:27"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c r="AA273" s="2"/>
    </row>
    <row r="274" spans="1:27"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c r="AA274" s="2"/>
    </row>
    <row r="275" spans="1:27"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c r="AA275" s="2"/>
    </row>
    <row r="276" spans="1:27"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c r="AA276" s="2"/>
    </row>
    <row r="277" spans="1:27"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c r="AA277" s="2"/>
    </row>
    <row r="278" spans="1:27"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c r="AA278" s="2"/>
    </row>
    <row r="279" spans="1:27"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c r="AA279" s="2"/>
    </row>
    <row r="280" spans="1:27"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c r="AA280" s="2"/>
    </row>
    <row r="281" spans="1:27"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c r="AA281" s="2"/>
    </row>
    <row r="282" spans="1:27"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c r="AA282" s="2"/>
    </row>
    <row r="283" spans="1:27"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c r="AA283" s="2"/>
    </row>
    <row r="284" spans="1:27"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c r="AA284" s="2"/>
    </row>
    <row r="285" spans="1:27"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c r="AA285" s="2"/>
    </row>
    <row r="286" spans="1:27"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c r="AA286" s="2"/>
    </row>
    <row r="287" spans="1:27"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c r="AA287" s="2"/>
    </row>
    <row r="288" spans="1:27"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c r="AA288" s="2"/>
    </row>
    <row r="289" spans="1:27"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c r="AA289" s="2"/>
    </row>
    <row r="290" spans="1:27"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c r="AA290" s="2"/>
    </row>
    <row r="291" spans="1:27"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c r="AA291" s="2"/>
    </row>
    <row r="292" spans="1:27"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c r="AA292" s="2"/>
    </row>
    <row r="293" spans="1:27"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c r="AA293" s="2"/>
    </row>
    <row r="294" spans="1:27"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c r="AA294" s="2"/>
    </row>
    <row r="295" spans="1:27"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c r="AA295" s="2"/>
    </row>
    <row r="296" spans="1:27"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c r="AA296" s="2"/>
    </row>
    <row r="297" spans="1:27"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c r="AA297" s="2"/>
    </row>
    <row r="298" spans="1:27"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c r="AA298" s="2"/>
    </row>
    <row r="299" spans="1:27"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c r="AA299" s="2"/>
    </row>
    <row r="300" spans="1:27"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c r="AA300" s="2"/>
    </row>
    <row r="301" spans="1:27"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c r="AA301" s="2"/>
    </row>
    <row r="302" spans="1:27"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c r="AA302" s="2"/>
    </row>
    <row r="303" spans="1:27"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c r="AA303" s="2"/>
    </row>
    <row r="304" spans="1:27"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c r="AA304" s="2"/>
    </row>
    <row r="305" spans="1:27"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c r="AA305" s="2"/>
    </row>
    <row r="306" spans="1:27"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c r="AA306" s="2"/>
    </row>
    <row r="307" spans="1:27"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c r="AA307" s="2"/>
    </row>
    <row r="308" spans="1:27"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c r="AA308" s="2"/>
    </row>
    <row r="309" spans="1:27"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c r="AA309" s="2"/>
    </row>
    <row r="310" spans="1:27"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c r="AA310" s="2"/>
    </row>
    <row r="311" spans="1:27"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c r="AA311" s="2"/>
    </row>
    <row r="312" spans="1:27"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c r="AA312" s="2"/>
    </row>
    <row r="313" spans="1:27"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c r="AA313" s="2"/>
    </row>
    <row r="314" spans="1:27"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c r="AA314" s="2"/>
    </row>
    <row r="315" spans="1:27"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c r="AA315" s="2"/>
    </row>
    <row r="316" spans="1:27"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c r="AA316" s="2"/>
    </row>
    <row r="317" spans="1:27"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c r="AA317" s="2"/>
    </row>
    <row r="318" spans="1:27"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c r="AA318" s="2"/>
    </row>
    <row r="319" spans="1:27"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c r="AA319" s="2"/>
    </row>
    <row r="320" spans="1:27"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c r="AA320" s="2"/>
    </row>
    <row r="321" spans="1:27"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c r="AA321" s="2"/>
    </row>
    <row r="322" spans="1:27"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c r="AA322" s="2"/>
    </row>
    <row r="323" spans="1:27"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c r="AA323" s="2"/>
    </row>
    <row r="324" spans="1:27"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c r="AA324" s="2"/>
    </row>
    <row r="325" spans="1:27"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c r="AA325" s="2"/>
    </row>
    <row r="326" spans="1:27"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c r="AA326" s="2"/>
    </row>
    <row r="327" spans="1:27"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c r="AA327" s="2"/>
    </row>
    <row r="328" spans="1:27"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c r="AA328" s="2"/>
    </row>
    <row r="329" spans="1:27"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c r="AA329" s="2"/>
    </row>
    <row r="330" spans="1:27"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c r="AA330" s="2"/>
    </row>
    <row r="331" spans="1:27"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c r="AA331" s="2"/>
    </row>
    <row r="332" spans="1:27"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c r="AA332" s="2"/>
    </row>
    <row r="333" spans="1:27"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c r="AA333" s="2"/>
    </row>
    <row r="334" spans="1:27"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c r="AA334" s="2"/>
    </row>
    <row r="335" spans="1:27"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c r="AA335" s="2"/>
    </row>
    <row r="336" spans="1:27"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c r="AA336" s="2"/>
    </row>
    <row r="337" spans="1:27"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c r="AA337" s="2"/>
    </row>
    <row r="338" spans="1:27"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c r="AA338" s="2"/>
    </row>
    <row r="339" spans="1:27"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c r="AA339" s="2"/>
    </row>
    <row r="340" spans="1:27"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c r="AA340" s="2"/>
    </row>
    <row r="341" spans="1:27"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c r="AA341" s="2"/>
    </row>
    <row r="342" spans="1:27"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c r="AA342" s="2"/>
    </row>
    <row r="343" spans="1:27"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c r="AA343" s="2"/>
    </row>
    <row r="344" spans="1:27"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c r="AA344" s="2"/>
    </row>
    <row r="345" spans="1:27"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c r="AA345" s="2"/>
    </row>
    <row r="346" spans="1:27"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c r="AA346" s="2"/>
    </row>
    <row r="347" spans="1:27"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c r="AA347" s="2"/>
    </row>
    <row r="348" spans="1:27"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c r="AA348" s="2"/>
    </row>
    <row r="349" spans="1:27"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c r="AA349" s="2"/>
    </row>
    <row r="350" spans="1:27"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c r="AA350" s="2"/>
    </row>
    <row r="351" spans="1:27"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c r="AA351" s="2"/>
    </row>
    <row r="352" spans="1:27"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c r="AA352" s="2"/>
    </row>
    <row r="353" spans="1:27"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c r="AA353" s="2"/>
    </row>
    <row r="354" spans="1:27"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c r="AA354" s="2"/>
    </row>
    <row r="355" spans="1:27"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c r="AA355" s="2"/>
    </row>
    <row r="356" spans="1:27"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c r="AA356" s="2"/>
    </row>
    <row r="357" spans="1:27"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c r="AA357" s="2"/>
    </row>
    <row r="358" spans="1:27"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c r="AA358" s="2"/>
    </row>
    <row r="359" spans="1:27"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c r="AA359" s="2"/>
    </row>
    <row r="360" spans="1:27"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c r="AA360" s="2"/>
    </row>
    <row r="361" spans="1:27"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c r="AA361" s="2"/>
    </row>
    <row r="362" spans="1:27"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c r="AA362" s="2"/>
    </row>
    <row r="363" spans="1:27"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c r="AA363" s="2"/>
    </row>
    <row r="364" spans="1:27"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c r="AA364" s="2"/>
    </row>
    <row r="365" spans="1:27"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c r="AA365" s="2"/>
    </row>
    <row r="366" spans="1:27"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c r="AA366" s="2"/>
    </row>
    <row r="367" spans="1:27"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c r="AA367" s="2"/>
    </row>
    <row r="368" spans="1:27"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c r="AA368" s="2"/>
    </row>
    <row r="369" spans="1:27"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c r="AA369" s="2"/>
    </row>
    <row r="370" spans="1:27"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c r="AA370" s="2"/>
    </row>
    <row r="371" spans="1:27"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c r="AA371" s="2"/>
    </row>
    <row r="372" spans="1:27"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c r="AA372" s="2"/>
    </row>
    <row r="373" spans="1:27"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c r="AA373" s="2"/>
    </row>
    <row r="374" spans="1:27"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c r="AA374" s="2"/>
    </row>
    <row r="375" spans="1:27"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c r="AA375" s="2"/>
    </row>
    <row r="376" spans="1:27"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c r="AA376" s="2"/>
    </row>
    <row r="377" spans="1:27"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c r="AA377" s="2"/>
    </row>
    <row r="378" spans="1:27"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c r="AA378" s="2"/>
    </row>
    <row r="379" spans="1:27"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c r="AA379" s="2"/>
    </row>
    <row r="380" spans="1:27"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c r="AA380" s="2"/>
    </row>
    <row r="381" spans="1:27"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c r="AA381" s="2"/>
    </row>
    <row r="382" spans="1:27"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c r="AA382" s="2"/>
    </row>
    <row r="383" spans="1:27"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c r="AA383" s="2"/>
    </row>
    <row r="384" spans="1:27"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c r="AA384" s="2"/>
    </row>
    <row r="385" spans="1:27"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c r="AA385" s="2"/>
    </row>
    <row r="386" spans="1:27"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c r="AA386" s="2"/>
    </row>
    <row r="387" spans="1:27"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c r="AA387" s="2"/>
    </row>
    <row r="388" spans="1:27"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c r="AA388" s="2"/>
    </row>
    <row r="389" spans="1:27"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c r="AA389" s="2"/>
    </row>
    <row r="390" spans="1:27"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c r="AA390" s="2"/>
    </row>
    <row r="391" spans="1:27"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c r="AA391" s="2"/>
    </row>
    <row r="392" spans="1:27"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c r="AA392" s="2"/>
    </row>
    <row r="393" spans="1:27"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c r="AA393" s="2"/>
    </row>
    <row r="394" spans="1:27"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c r="AA394" s="2"/>
    </row>
    <row r="395" spans="1:27"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c r="AA395" s="2"/>
    </row>
    <row r="396" spans="1:27"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c r="AA396" s="2"/>
    </row>
    <row r="397" spans="1:27"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c r="AA397" s="2"/>
    </row>
    <row r="398" spans="1:27"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c r="AA398" s="2"/>
    </row>
    <row r="399" spans="1:27"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c r="AA399" s="2"/>
    </row>
    <row r="400" spans="1:27"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c r="AA400" s="2"/>
    </row>
    <row r="401" spans="1:27"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c r="AA401" s="2"/>
    </row>
    <row r="402" spans="1:27"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c r="AA402" s="2"/>
    </row>
    <row r="403" spans="1:27"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c r="AA403" s="2"/>
    </row>
    <row r="404" spans="1:27"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c r="AA404" s="2"/>
    </row>
    <row r="405" spans="1:27"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c r="AA405" s="2"/>
    </row>
    <row r="406" spans="1:27"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c r="AA406" s="2"/>
    </row>
    <row r="407" spans="1:27"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c r="AA407" s="2"/>
    </row>
    <row r="408" spans="1:27"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c r="AA408" s="2"/>
    </row>
    <row r="409" spans="1:27"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c r="AA409" s="2"/>
    </row>
    <row r="410" spans="1:27"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c r="AA410" s="2"/>
    </row>
    <row r="411" spans="1:27"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c r="AA411" s="2"/>
    </row>
    <row r="412" spans="1:27"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c r="AA412" s="2"/>
    </row>
    <row r="413" spans="1:27"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c r="AA413" s="2"/>
    </row>
    <row r="414" spans="1:27"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c r="AA414" s="2"/>
    </row>
    <row r="415" spans="1:27"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c r="AA415" s="2"/>
    </row>
    <row r="416" spans="1:27"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c r="AA416" s="2"/>
    </row>
    <row r="417" spans="1:27"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c r="AA417" s="2"/>
    </row>
    <row r="418" spans="1:27"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c r="AA418" s="2"/>
    </row>
    <row r="419" spans="1:27"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c r="AA419" s="2"/>
    </row>
    <row r="420" spans="1:27"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c r="AA420" s="2"/>
    </row>
    <row r="421" spans="1:27"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c r="AA421" s="2"/>
    </row>
    <row r="422" spans="1:27"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c r="AA422" s="2"/>
    </row>
    <row r="423" spans="1:27"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c r="AA423" s="2"/>
    </row>
    <row r="424" spans="1:27"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c r="AA424" s="2"/>
    </row>
    <row r="425" spans="1:27"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c r="AA425" s="2"/>
    </row>
    <row r="426" spans="1:27"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c r="AA426" s="2"/>
    </row>
    <row r="427" spans="1:27"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c r="AA427" s="2"/>
    </row>
    <row r="428" spans="1:27"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c r="AA428" s="2"/>
    </row>
    <row r="429" spans="1:27"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c r="AA429" s="2"/>
    </row>
    <row r="430" spans="1:27"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c r="AA430" s="2"/>
    </row>
    <row r="431" spans="1:27"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c r="AA431" s="2"/>
    </row>
    <row r="432" spans="1:27"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c r="AA432" s="2"/>
    </row>
    <row r="433" spans="1:27"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c r="AA433" s="2"/>
    </row>
    <row r="434" spans="1:27"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c r="AA434" s="2"/>
    </row>
    <row r="435" spans="1:27"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c r="AA435" s="2"/>
    </row>
    <row r="436" spans="1:27"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c r="AA436" s="2"/>
    </row>
    <row r="437" spans="1:27"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c r="AA437" s="2"/>
    </row>
    <row r="438" spans="1:27"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c r="AA438" s="2"/>
    </row>
    <row r="439" spans="1:27"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c r="AA439" s="2"/>
    </row>
    <row r="440" spans="1:27"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c r="AA440" s="2"/>
    </row>
    <row r="441" spans="1:27"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c r="AA441" s="2"/>
    </row>
    <row r="442" spans="1:27"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c r="AA442" s="2"/>
    </row>
    <row r="443" spans="1:27"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c r="AA443" s="2"/>
    </row>
    <row r="444" spans="1:27"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c r="AA444" s="2"/>
    </row>
    <row r="445" spans="1:27"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c r="AA445" s="2"/>
    </row>
    <row r="446" spans="1:27"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c r="AA446" s="2"/>
    </row>
    <row r="447" spans="1:27"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c r="AA447" s="2"/>
    </row>
    <row r="448" spans="1:27"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c r="AA448" s="2"/>
    </row>
    <row r="449" spans="1:27"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c r="AA449" s="2"/>
    </row>
    <row r="450" spans="1:27"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c r="AA450" s="2"/>
    </row>
    <row r="451" spans="1:27"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c r="AA451" s="2"/>
    </row>
    <row r="452" spans="1:27"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c r="AA452" s="2"/>
    </row>
    <row r="453" spans="1:27"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c r="AA453" s="2"/>
    </row>
    <row r="454" spans="1:27"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c r="AA454" s="2"/>
    </row>
    <row r="455" spans="1:27"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c r="AA455" s="2"/>
    </row>
    <row r="456" spans="1:27"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c r="AA456" s="2"/>
    </row>
    <row r="457" spans="1:27"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c r="AA457" s="2"/>
    </row>
    <row r="458" spans="1:27"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c r="AA458" s="2"/>
    </row>
    <row r="459" spans="1:27"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c r="AA459" s="2"/>
    </row>
    <row r="460" spans="1:27"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c r="AA460" s="2"/>
    </row>
    <row r="461" spans="1:27"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c r="AA461" s="2"/>
    </row>
    <row r="462" spans="1:27"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c r="AA462" s="2"/>
    </row>
    <row r="463" spans="1:27"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c r="AA463" s="2"/>
    </row>
    <row r="464" spans="1:27"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c r="AA464" s="2"/>
    </row>
    <row r="465" spans="1:27"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c r="AA465" s="2"/>
    </row>
    <row r="466" spans="1:27"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c r="AA466" s="2"/>
    </row>
    <row r="467" spans="1:27"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c r="AA467" s="2"/>
    </row>
    <row r="468" spans="1:27"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c r="AA468" s="2"/>
    </row>
    <row r="469" spans="1:27"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c r="AA469" s="2"/>
    </row>
    <row r="470" spans="1:27"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c r="AA470" s="2"/>
    </row>
    <row r="471" spans="1:27"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c r="AA471" s="2"/>
    </row>
    <row r="472" spans="1:27"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c r="AA472" s="2"/>
    </row>
    <row r="473" spans="1:27"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c r="AA473" s="2"/>
    </row>
    <row r="474" spans="1:27"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c r="AA474" s="2"/>
    </row>
    <row r="475" spans="1:27"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c r="AA475" s="2"/>
    </row>
    <row r="476" spans="1:27"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c r="AA476" s="2"/>
    </row>
    <row r="477" spans="1:27"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c r="AA477" s="2"/>
    </row>
    <row r="478" spans="1:27"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c r="AA478" s="2"/>
    </row>
    <row r="479" spans="1:27"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c r="AA479" s="2"/>
    </row>
    <row r="480" spans="1:27"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c r="AA480" s="2"/>
    </row>
    <row r="481" spans="1:27"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c r="AA481" s="2"/>
    </row>
    <row r="482" spans="1:27"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c r="AA482" s="2"/>
    </row>
    <row r="483" spans="1:27"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c r="AA483" s="2"/>
    </row>
    <row r="484" spans="1:27"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c r="AA484" s="2"/>
    </row>
    <row r="485" spans="1:27"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c r="AA485" s="2"/>
    </row>
    <row r="486" spans="1:27"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c r="AA486" s="2"/>
    </row>
    <row r="487" spans="1:27"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c r="AA487" s="2"/>
    </row>
    <row r="488" spans="1:27"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c r="AA488" s="2"/>
    </row>
    <row r="489" spans="1:27"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c r="AA489" s="2"/>
    </row>
    <row r="490" spans="1:27"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c r="AA490" s="2"/>
    </row>
    <row r="491" spans="1:27"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c r="AA491" s="2"/>
    </row>
    <row r="492" spans="1:27"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c r="AA492" s="2"/>
    </row>
    <row r="493" spans="1:27"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c r="AA493" s="2"/>
    </row>
    <row r="494" spans="1:27"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c r="AA494" s="2"/>
    </row>
    <row r="495" spans="1:27"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c r="AA495" s="2"/>
    </row>
    <row r="496" spans="1:27"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c r="AA496" s="2"/>
    </row>
    <row r="497" spans="1:27"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c r="AA497" s="2"/>
    </row>
    <row r="498" spans="1:27"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c r="AA498" s="2"/>
    </row>
    <row r="499" spans="1:27"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c r="AA499" s="2"/>
    </row>
    <row r="500" spans="1:27"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c r="AA500" s="2"/>
    </row>
    <row r="501" spans="1:27"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c r="AA501" s="2"/>
    </row>
    <row r="502" spans="1:27"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c r="AA502" s="2"/>
    </row>
    <row r="503" spans="1:27"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c r="AA503" s="2"/>
    </row>
    <row r="504" spans="1:27"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c r="AA504" s="2"/>
    </row>
    <row r="505" spans="1:27"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c r="AA505" s="2"/>
    </row>
    <row r="506" spans="1:27"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c r="AA506" s="2"/>
    </row>
    <row r="507" spans="1:27"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c r="AA507" s="2"/>
    </row>
    <row r="508" spans="1:27"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c r="AA508" s="2"/>
    </row>
    <row r="509" spans="1:27"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c r="AA509" s="2"/>
    </row>
    <row r="510" spans="1:27"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c r="AA510" s="2"/>
    </row>
    <row r="511" spans="1:27"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c r="AA511" s="2"/>
    </row>
    <row r="512" spans="1:27"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c r="AA512" s="2"/>
    </row>
    <row r="513" spans="1:27"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c r="AA513" s="2"/>
    </row>
    <row r="514" spans="1:27"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c r="AA514" s="2"/>
    </row>
    <row r="515" spans="1:27"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c r="AA515" s="2"/>
    </row>
    <row r="516" spans="1:27"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c r="AA516" s="2"/>
    </row>
    <row r="517" spans="1:27"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c r="AA517" s="2"/>
    </row>
    <row r="518" spans="1:27"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c r="AA518" s="2"/>
    </row>
    <row r="519" spans="1:27"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c r="AA519" s="2"/>
    </row>
    <row r="520" spans="1:27"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c r="AA520" s="2"/>
    </row>
    <row r="521" spans="1:27"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c r="AA521" s="2"/>
    </row>
    <row r="522" spans="1:27"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c r="AA522" s="2"/>
    </row>
    <row r="523" spans="1:27"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c r="AA523" s="2"/>
    </row>
    <row r="524" spans="1:27"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c r="AA524" s="2"/>
    </row>
    <row r="525" spans="1:27"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c r="AA525" s="2"/>
    </row>
    <row r="526" spans="1:27"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c r="AA526" s="2"/>
    </row>
    <row r="527" spans="1:27"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c r="AA527" s="2"/>
    </row>
    <row r="528" spans="1:27"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c r="AA528" s="2"/>
    </row>
    <row r="529" spans="1:27"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c r="AA529" s="2"/>
    </row>
    <row r="530" spans="1:27"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c r="AA530" s="2"/>
    </row>
    <row r="531" spans="1:27"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c r="AA531" s="2"/>
    </row>
    <row r="532" spans="1:27"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c r="AA532" s="2"/>
    </row>
    <row r="533" spans="1:27"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c r="AA533" s="2"/>
    </row>
    <row r="534" spans="1:27"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c r="AA534" s="2"/>
    </row>
    <row r="535" spans="1:27"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c r="AA535" s="2"/>
    </row>
    <row r="536" spans="1:27"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c r="AA536" s="2"/>
    </row>
    <row r="537" spans="1:27"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c r="AA537" s="2"/>
    </row>
    <row r="538" spans="1:27"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c r="AA538" s="2"/>
    </row>
    <row r="539" spans="1:27"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c r="AA539" s="2"/>
    </row>
    <row r="540" spans="1:27"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c r="AA540" s="2"/>
    </row>
    <row r="541" spans="1:27"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c r="AA541" s="2"/>
    </row>
    <row r="542" spans="1:27"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c r="AA542" s="2"/>
    </row>
    <row r="543" spans="1:27"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c r="AA543" s="2"/>
    </row>
    <row r="544" spans="1:27"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c r="AA544" s="2"/>
    </row>
    <row r="545" spans="1:27"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c r="AA545" s="2"/>
    </row>
    <row r="546" spans="1:27"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c r="AA546" s="2"/>
    </row>
    <row r="547" spans="1:27"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c r="AA547" s="2"/>
    </row>
    <row r="548" spans="1:27"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c r="AA548" s="2"/>
    </row>
    <row r="549" spans="1:27"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c r="AA549" s="2"/>
    </row>
    <row r="550" spans="1:27"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c r="AA550" s="2"/>
    </row>
    <row r="551" spans="1:27"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c r="AA551" s="2"/>
    </row>
    <row r="552" spans="1:27"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c r="AA552" s="2"/>
    </row>
    <row r="553" spans="1:27"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c r="AA553" s="2"/>
    </row>
    <row r="554" spans="1:27"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c r="AA554" s="2"/>
    </row>
    <row r="555" spans="1:27"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c r="AA555" s="2"/>
    </row>
    <row r="556" spans="1:27"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c r="AA556" s="2"/>
    </row>
    <row r="557" spans="1:27"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c r="AA557" s="2"/>
    </row>
    <row r="558" spans="1:27"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c r="AA558" s="2"/>
    </row>
    <row r="559" spans="1:27"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c r="AA559" s="2"/>
    </row>
    <row r="560" spans="1:27"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c r="AA560" s="2"/>
    </row>
    <row r="561" spans="1:27"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c r="AA561" s="2"/>
    </row>
    <row r="562" spans="1:27"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c r="AA562" s="2"/>
    </row>
    <row r="563" spans="1:27"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c r="AA563" s="2"/>
    </row>
    <row r="564" spans="1:27"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c r="AA564" s="2"/>
    </row>
    <row r="565" spans="1:27"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c r="AA565" s="2"/>
    </row>
    <row r="566" spans="1:27"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c r="AA566" s="2"/>
    </row>
    <row r="567" spans="1:27"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c r="AA567" s="2"/>
    </row>
    <row r="568" spans="1:27"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c r="AA568" s="2"/>
    </row>
    <row r="569" spans="1:27"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c r="AA569" s="2"/>
    </row>
    <row r="570" spans="1:27"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c r="AA570" s="2"/>
    </row>
    <row r="571" spans="1:27"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c r="AA571" s="2"/>
    </row>
    <row r="572" spans="1:27"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c r="AA572" s="2"/>
    </row>
    <row r="573" spans="1:27"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c r="AA573" s="2"/>
    </row>
    <row r="574" spans="1:27"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c r="AA574" s="2"/>
    </row>
    <row r="575" spans="1:27"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c r="AA575" s="2"/>
    </row>
    <row r="576" spans="1:27"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c r="AA576" s="2"/>
    </row>
    <row r="577" spans="1:27"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c r="AA577" s="2"/>
    </row>
    <row r="578" spans="1:27"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c r="AA578" s="2"/>
    </row>
    <row r="579" spans="1:27"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c r="AA579" s="2"/>
    </row>
    <row r="580" spans="1:27"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c r="AA580" s="2"/>
    </row>
    <row r="581" spans="1:27"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c r="AA581" s="2"/>
    </row>
    <row r="582" spans="1:27"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c r="AA582" s="2"/>
    </row>
    <row r="583" spans="1:27"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c r="AA583" s="2"/>
    </row>
    <row r="584" spans="1:27"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c r="AA584" s="2"/>
    </row>
    <row r="585" spans="1:27"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c r="AA585" s="2"/>
    </row>
    <row r="586" spans="1:27"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c r="AA586" s="2"/>
    </row>
    <row r="587" spans="1:27"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c r="AA587" s="2"/>
    </row>
    <row r="588" spans="1:27"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c r="AA588" s="2"/>
    </row>
    <row r="589" spans="1:27"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c r="AA589" s="2"/>
    </row>
    <row r="590" spans="1:27"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c r="AA590" s="2"/>
    </row>
    <row r="591" spans="1:27"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c r="AA591" s="2"/>
    </row>
    <row r="592" spans="1:27"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c r="AA592" s="2"/>
    </row>
    <row r="593" spans="1:27"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c r="AA593" s="2"/>
    </row>
    <row r="594" spans="1:27"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c r="AA594" s="2"/>
    </row>
    <row r="595" spans="1:27"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c r="AA595" s="2"/>
    </row>
    <row r="596" spans="1:27"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c r="AA596" s="2"/>
    </row>
    <row r="597" spans="1:27"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c r="AA597" s="2"/>
    </row>
    <row r="598" spans="1:27"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c r="AA598" s="2"/>
    </row>
    <row r="599" spans="1:27"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c r="AA599" s="2"/>
    </row>
    <row r="600" spans="1:27"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c r="AA600" s="2"/>
    </row>
    <row r="601" spans="1:27"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c r="AA601" s="2"/>
    </row>
    <row r="602" spans="1:27"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c r="AA602" s="2"/>
    </row>
    <row r="603" spans="1:27"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c r="AA603" s="2"/>
    </row>
    <row r="604" spans="1:27"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c r="AA604" s="2"/>
    </row>
    <row r="605" spans="1:27"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c r="AA605" s="2"/>
    </row>
    <row r="606" spans="1:27"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c r="AA606" s="2"/>
    </row>
    <row r="607" spans="1:27"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c r="AA607" s="2"/>
    </row>
    <row r="608" spans="1:27"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c r="AA608" s="2"/>
    </row>
    <row r="609" spans="1:27"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c r="AA609" s="2"/>
    </row>
    <row r="610" spans="1:27"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c r="AA610" s="2"/>
    </row>
    <row r="611" spans="1:27"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c r="AA611" s="2"/>
    </row>
    <row r="612" spans="1:27"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c r="AA612" s="2"/>
    </row>
    <row r="613" spans="1:27"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c r="AA613" s="2"/>
    </row>
    <row r="614" spans="1:27"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c r="AA614" s="2"/>
    </row>
    <row r="615" spans="1:27"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c r="AA615" s="2"/>
    </row>
    <row r="616" spans="1:27"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c r="AA616" s="2"/>
    </row>
    <row r="617" spans="1:27"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c r="AA617" s="2"/>
    </row>
    <row r="618" spans="1:27"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c r="AA618" s="2"/>
    </row>
    <row r="619" spans="1:27"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c r="AA619" s="2"/>
    </row>
    <row r="620" spans="1:27"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c r="AA620" s="2"/>
    </row>
    <row r="621" spans="1:27"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c r="AA621" s="2"/>
    </row>
    <row r="622" spans="1:27"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c r="AA622" s="2"/>
    </row>
    <row r="623" spans="1:27"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c r="AA623" s="2"/>
    </row>
    <row r="624" spans="1:27"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c r="AA624" s="2"/>
    </row>
    <row r="625" spans="1:27"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c r="AA625" s="2"/>
    </row>
    <row r="626" spans="1:27"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c r="AA626" s="2"/>
    </row>
    <row r="627" spans="1:27"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c r="AA627" s="2"/>
    </row>
    <row r="628" spans="1:27"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c r="AA628" s="2"/>
    </row>
    <row r="629" spans="1:27"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c r="AA629" s="2"/>
    </row>
    <row r="630" spans="1:27"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c r="AA630" s="2"/>
    </row>
    <row r="631" spans="1:27"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c r="AA631" s="2"/>
    </row>
    <row r="632" spans="1:27"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c r="AA632" s="2"/>
    </row>
    <row r="633" spans="1:27"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c r="AA633" s="2"/>
    </row>
    <row r="634" spans="1:27"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c r="AA634" s="2"/>
    </row>
    <row r="635" spans="1:27"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c r="AA635" s="2"/>
    </row>
    <row r="636" spans="1:27"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c r="AA636" s="2"/>
    </row>
    <row r="637" spans="1:27"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c r="AA637" s="2"/>
    </row>
    <row r="638" spans="1:27"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c r="AA638" s="2"/>
    </row>
    <row r="639" spans="1:27"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c r="AA639" s="2"/>
    </row>
    <row r="640" spans="1:27"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c r="AA640" s="2"/>
    </row>
    <row r="641" spans="1:27"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c r="AA641" s="2"/>
    </row>
    <row r="642" spans="1:27"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c r="AA642" s="2"/>
    </row>
    <row r="643" spans="1:27"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c r="AA643" s="2"/>
    </row>
    <row r="644" spans="1:27"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c r="AA644" s="2"/>
    </row>
    <row r="645" spans="1:27"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c r="AA645" s="2"/>
    </row>
    <row r="646" spans="1:27"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c r="AA646" s="2"/>
    </row>
    <row r="647" spans="1:27"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c r="AA647" s="2"/>
    </row>
    <row r="648" spans="1:27"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c r="AA648" s="2"/>
    </row>
    <row r="649" spans="1:27"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c r="AA649" s="2"/>
    </row>
    <row r="650" spans="1:27"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c r="AA650" s="2"/>
    </row>
    <row r="651" spans="1:27"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c r="AA651" s="2"/>
    </row>
    <row r="652" spans="1:27"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c r="AA652" s="2"/>
    </row>
    <row r="653" spans="1:27"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c r="AA653" s="2"/>
    </row>
    <row r="654" spans="1:27"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c r="AA654" s="2"/>
    </row>
    <row r="655" spans="1:27"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c r="AA655" s="2"/>
    </row>
    <row r="656" spans="1:27"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c r="AA656" s="2"/>
    </row>
    <row r="657" spans="1:27"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c r="AA657" s="2"/>
    </row>
    <row r="658" spans="1:27"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c r="AA658" s="2"/>
    </row>
    <row r="659" spans="1:27"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c r="AA659" s="2"/>
    </row>
    <row r="660" spans="1:27"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c r="AA660" s="2"/>
    </row>
    <row r="661" spans="1:27"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c r="AA661" s="2"/>
    </row>
    <row r="662" spans="1:27"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c r="AA662" s="2"/>
    </row>
    <row r="663" spans="1:27"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c r="AA663" s="2"/>
    </row>
    <row r="664" spans="1:27"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c r="AA664" s="2"/>
    </row>
    <row r="665" spans="1:27"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c r="AA665" s="2"/>
    </row>
    <row r="666" spans="1:27"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c r="AA666" s="2"/>
    </row>
    <row r="667" spans="1:27"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c r="AA667" s="2"/>
    </row>
    <row r="668" spans="1:27"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c r="AA668" s="2"/>
    </row>
    <row r="669" spans="1:27"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c r="AA669" s="2"/>
    </row>
    <row r="670" spans="1:27"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c r="AA670" s="2"/>
    </row>
    <row r="671" spans="1:27"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c r="AA671" s="2"/>
    </row>
    <row r="672" spans="1:27"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c r="AA672" s="2"/>
    </row>
    <row r="673" spans="1:27"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c r="AA673" s="2"/>
    </row>
    <row r="674" spans="1:27"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c r="AA674" s="2"/>
    </row>
    <row r="675" spans="1:27"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c r="AA675" s="2"/>
    </row>
    <row r="676" spans="1:27"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c r="AA676" s="2"/>
    </row>
    <row r="677" spans="1:27"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c r="AA677" s="2"/>
    </row>
    <row r="678" spans="1:27"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c r="AA678" s="2"/>
    </row>
    <row r="679" spans="1:27"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c r="AA679" s="2"/>
    </row>
    <row r="680" spans="1:27"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c r="AA680" s="2"/>
    </row>
    <row r="681" spans="1:27"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c r="AA681" s="2"/>
    </row>
    <row r="682" spans="1:27"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c r="AA682" s="2"/>
    </row>
    <row r="683" spans="1:27"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c r="AA683" s="2"/>
    </row>
    <row r="684" spans="1:27"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c r="AA684" s="2"/>
    </row>
    <row r="685" spans="1:27"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c r="AA685" s="2"/>
    </row>
    <row r="686" spans="1:27"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c r="AA686" s="2"/>
    </row>
    <row r="687" spans="1:27"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c r="AA687" s="2"/>
    </row>
    <row r="688" spans="1:27"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c r="AA688" s="2"/>
    </row>
    <row r="689" spans="1:27"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c r="AA689" s="2"/>
    </row>
    <row r="690" spans="1:27"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c r="AA690" s="2"/>
    </row>
    <row r="691" spans="1:27"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c r="AA691" s="2"/>
    </row>
    <row r="692" spans="1:27"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c r="AA692" s="2"/>
    </row>
    <row r="693" spans="1:27"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c r="AA693" s="2"/>
    </row>
    <row r="694" spans="1:27"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c r="AA694" s="2"/>
    </row>
    <row r="695" spans="1:27"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c r="AA695" s="2"/>
    </row>
    <row r="696" spans="1:27"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c r="AA696" s="2"/>
    </row>
    <row r="697" spans="1:27"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c r="AA697" s="2"/>
    </row>
    <row r="698" spans="1:27"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c r="AA698" s="2"/>
    </row>
    <row r="699" spans="1:27"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c r="AA699" s="2"/>
    </row>
    <row r="700" spans="1:27"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c r="AA700" s="2"/>
    </row>
    <row r="701" spans="1:27"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c r="AA701" s="2"/>
    </row>
    <row r="702" spans="1:27"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c r="AA702" s="2"/>
    </row>
    <row r="703" spans="1:27"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c r="AA703" s="2"/>
    </row>
    <row r="704" spans="1:27"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c r="AA704" s="2"/>
    </row>
    <row r="705" spans="1:27"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c r="AA705" s="2"/>
    </row>
    <row r="706" spans="1:27"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c r="AA706" s="2"/>
    </row>
    <row r="707" spans="1:27"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c r="AA707" s="2"/>
    </row>
    <row r="708" spans="1:27"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c r="AA708" s="2"/>
    </row>
    <row r="709" spans="1:27"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c r="AA709" s="2"/>
    </row>
    <row r="710" spans="1:27"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c r="AA710" s="2"/>
    </row>
    <row r="711" spans="1:27"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c r="AA711" s="2"/>
    </row>
    <row r="712" spans="1:27"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c r="AA712" s="2"/>
    </row>
    <row r="713" spans="1:27"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c r="AA713" s="2"/>
    </row>
    <row r="714" spans="1:27"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c r="AA714" s="2"/>
    </row>
    <row r="715" spans="1:27"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c r="AA715" s="2"/>
    </row>
    <row r="716" spans="1:27"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c r="AA716" s="2"/>
    </row>
    <row r="717" spans="1:27"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c r="AA717" s="2"/>
    </row>
    <row r="718" spans="1:27"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c r="AA718" s="2"/>
    </row>
    <row r="719" spans="1:27"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c r="AA719" s="2"/>
    </row>
    <row r="720" spans="1:27"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c r="AA720" s="2"/>
    </row>
    <row r="721" spans="1:27"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c r="AA721" s="2"/>
    </row>
    <row r="722" spans="1:27"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c r="AA722" s="2"/>
    </row>
    <row r="723" spans="1:27"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c r="AA723" s="2"/>
    </row>
    <row r="724" spans="1:27"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c r="AA724" s="2"/>
    </row>
    <row r="725" spans="1:27"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c r="AA725" s="2"/>
    </row>
    <row r="726" spans="1:27"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c r="AA726" s="2"/>
    </row>
    <row r="727" spans="1:27"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c r="AA727" s="2"/>
    </row>
    <row r="728" spans="1:27"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c r="AA728" s="2"/>
    </row>
    <row r="729" spans="1:27"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c r="AA729" s="2"/>
    </row>
    <row r="730" spans="1:27"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c r="AA730" s="2"/>
    </row>
    <row r="731" spans="1:27"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c r="AA731" s="2"/>
    </row>
    <row r="732" spans="1:27"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c r="AA732" s="2"/>
    </row>
    <row r="733" spans="1:27"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c r="AA733" s="2"/>
    </row>
    <row r="734" spans="1:27"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c r="AA734" s="2"/>
    </row>
    <row r="735" spans="1:27"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c r="AA735" s="2"/>
    </row>
    <row r="736" spans="1:27"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c r="AA736" s="2"/>
    </row>
    <row r="737" spans="1:27"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c r="AA737" s="2"/>
    </row>
    <row r="738" spans="1:27"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c r="AA738" s="2"/>
    </row>
    <row r="739" spans="1:27"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c r="AA739" s="2"/>
    </row>
    <row r="740" spans="1:27"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c r="AA740" s="2"/>
    </row>
    <row r="741" spans="1:27"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c r="AA741" s="2"/>
    </row>
    <row r="742" spans="1:27"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c r="AA742" s="2"/>
    </row>
    <row r="743" spans="1:27"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c r="AA743" s="2"/>
    </row>
    <row r="744" spans="1:27"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c r="AA744" s="2"/>
    </row>
    <row r="745" spans="1:27"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c r="AA745" s="2"/>
    </row>
    <row r="746" spans="1:27"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c r="AA746" s="2"/>
    </row>
    <row r="747" spans="1:27"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c r="AA747" s="2"/>
    </row>
    <row r="748" spans="1:27"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c r="AA748" s="2"/>
    </row>
    <row r="749" spans="1:27"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c r="AA749" s="2"/>
    </row>
    <row r="750" spans="1:27"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c r="AA750" s="2"/>
    </row>
    <row r="751" spans="1:27"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c r="AA751" s="2"/>
    </row>
    <row r="752" spans="1:27"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c r="AA752" s="2"/>
    </row>
    <row r="753" spans="1:27"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c r="AA753" s="2"/>
    </row>
    <row r="754" spans="1:27"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c r="AA754" s="2"/>
    </row>
    <row r="755" spans="1:27"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c r="AA755" s="2"/>
    </row>
    <row r="756" spans="1:27"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c r="AA756" s="2"/>
    </row>
    <row r="757" spans="1:27"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c r="AA757" s="2"/>
    </row>
    <row r="758" spans="1:27"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c r="AA758" s="2"/>
    </row>
    <row r="759" spans="1:27"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c r="AA759" s="2"/>
    </row>
    <row r="760" spans="1:27"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c r="AA760" s="2"/>
    </row>
    <row r="761" spans="1:27"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c r="AA761" s="2"/>
    </row>
    <row r="762" spans="1:27"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c r="AA762" s="2"/>
    </row>
    <row r="763" spans="1:27"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c r="AA763" s="2"/>
    </row>
    <row r="764" spans="1:27"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c r="AA764" s="2"/>
    </row>
    <row r="765" spans="1:27"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c r="AA765" s="2"/>
    </row>
    <row r="766" spans="1:27"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c r="AA766" s="2"/>
    </row>
    <row r="767" spans="1:27"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c r="AA767" s="2"/>
    </row>
    <row r="768" spans="1:27"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c r="AA768" s="2"/>
    </row>
    <row r="769" spans="1:27"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c r="AA769" s="2"/>
    </row>
    <row r="770" spans="1:27"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c r="AA770" s="2"/>
    </row>
    <row r="771" spans="1:27"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c r="AA771" s="2"/>
    </row>
    <row r="772" spans="1:27"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c r="AA772" s="2"/>
    </row>
    <row r="773" spans="1:27"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c r="AA773" s="2"/>
    </row>
    <row r="774" spans="1:27"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c r="AA774" s="2"/>
    </row>
    <row r="775" spans="1:27"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c r="AA775" s="2"/>
    </row>
    <row r="776" spans="1:27"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c r="AA776" s="2"/>
    </row>
    <row r="777" spans="1:27"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c r="AA777" s="2"/>
    </row>
    <row r="778" spans="1:27"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c r="AA778" s="2"/>
    </row>
    <row r="779" spans="1:27"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c r="AA779" s="2"/>
    </row>
    <row r="780" spans="1:27"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c r="AA780" s="2"/>
    </row>
    <row r="781" spans="1:27"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c r="AA781" s="2"/>
    </row>
    <row r="782" spans="1:27"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c r="AA782" s="2"/>
    </row>
    <row r="783" spans="1:27"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c r="AA783" s="2"/>
    </row>
    <row r="784" spans="1:27"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c r="AA784" s="2"/>
    </row>
    <row r="785" spans="1:27"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c r="AA785" s="2"/>
    </row>
    <row r="786" spans="1:27"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c r="AA786" s="2"/>
    </row>
    <row r="787" spans="1:27"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c r="AA787" s="2"/>
    </row>
    <row r="788" spans="1:27"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c r="AA788" s="2"/>
    </row>
    <row r="789" spans="1:27"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c r="AA789" s="2"/>
    </row>
    <row r="790" spans="1:27"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c r="AA790" s="2"/>
    </row>
    <row r="791" spans="1:27"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c r="AA791" s="2"/>
    </row>
    <row r="792" spans="1:27"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c r="AA792" s="2"/>
    </row>
    <row r="793" spans="1:27"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c r="AA793" s="2"/>
    </row>
    <row r="794" spans="1:27"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c r="AA794" s="2"/>
    </row>
    <row r="795" spans="1:27"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c r="AA795" s="2"/>
    </row>
    <row r="796" spans="1:27"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c r="AA796" s="2"/>
    </row>
    <row r="797" spans="1:27"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c r="AA797" s="2"/>
    </row>
    <row r="798" spans="1:27"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c r="AA798" s="2"/>
    </row>
    <row r="799" spans="1:27"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c r="AA799" s="2"/>
    </row>
    <row r="800" spans="1:27"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c r="AA800" s="2"/>
    </row>
    <row r="801" spans="1:27"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c r="AA801" s="2"/>
    </row>
    <row r="802" spans="1:27"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c r="AA802" s="2"/>
    </row>
    <row r="803" spans="1:27"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c r="AA803" s="2"/>
    </row>
    <row r="804" spans="1:27"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c r="AA804" s="2"/>
    </row>
    <row r="805" spans="1:27"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c r="AA805" s="2"/>
    </row>
    <row r="806" spans="1:27"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c r="AA806" s="2"/>
    </row>
    <row r="807" spans="1:27"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c r="AA807" s="2"/>
    </row>
    <row r="808" spans="1:27"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c r="AA808" s="2"/>
    </row>
    <row r="809" spans="1:27"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c r="AA809" s="2"/>
    </row>
    <row r="810" spans="1:27"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c r="AA810" s="2"/>
    </row>
    <row r="811" spans="1:27"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c r="AA811" s="2"/>
    </row>
    <row r="812" spans="1:27"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c r="AA812" s="2"/>
    </row>
    <row r="813" spans="1:27"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c r="AA813" s="2"/>
    </row>
    <row r="814" spans="1:27"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c r="AA814" s="2"/>
    </row>
    <row r="815" spans="1:27"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c r="AA815" s="2"/>
    </row>
    <row r="816" spans="1:27"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c r="AA816" s="2"/>
    </row>
    <row r="817" spans="1:27"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c r="AA817" s="2"/>
    </row>
    <row r="818" spans="1:27"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c r="AA818" s="2"/>
    </row>
    <row r="819" spans="1:27"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c r="AA819" s="2"/>
    </row>
    <row r="820" spans="1:27"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c r="AA820" s="2"/>
    </row>
    <row r="821" spans="1:27"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c r="AA821" s="2"/>
    </row>
    <row r="822" spans="1:27"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c r="AA822" s="2"/>
    </row>
    <row r="823" spans="1:27"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c r="AA823" s="2"/>
    </row>
    <row r="824" spans="1:27"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c r="AA824" s="2"/>
    </row>
    <row r="825" spans="1:27"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c r="AA825" s="2"/>
    </row>
    <row r="826" spans="1:27"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c r="AA826" s="2"/>
    </row>
    <row r="827" spans="1:27"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c r="AA827" s="2"/>
    </row>
    <row r="828" spans="1:27"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c r="AA828" s="2"/>
    </row>
    <row r="829" spans="1:27"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c r="AA829" s="2"/>
    </row>
    <row r="830" spans="1:27"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c r="AA830" s="2"/>
    </row>
    <row r="831" spans="1:27"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c r="AA831" s="2"/>
    </row>
    <row r="832" spans="1:27"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c r="AA832" s="2"/>
    </row>
    <row r="833" spans="1:27"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c r="AA833" s="2"/>
    </row>
    <row r="834" spans="1:27"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c r="AA834" s="2"/>
    </row>
    <row r="835" spans="1:27"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c r="AA835" s="2"/>
    </row>
    <row r="836" spans="1:27"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c r="AA836" s="2"/>
    </row>
    <row r="837" spans="1:27"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c r="AA837" s="2"/>
    </row>
    <row r="838" spans="1:27"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c r="AA838" s="2"/>
    </row>
    <row r="839" spans="1:27"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c r="AA839" s="2"/>
    </row>
    <row r="840" spans="1:27"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c r="AA840" s="2"/>
    </row>
    <row r="841" spans="1:27"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c r="AA841" s="2"/>
    </row>
    <row r="842" spans="1:27"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c r="AA842" s="2"/>
    </row>
    <row r="843" spans="1:27"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c r="AA843" s="2"/>
    </row>
    <row r="844" spans="1:27"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c r="AA844" s="2"/>
    </row>
    <row r="845" spans="1:27"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c r="AA845" s="2"/>
    </row>
    <row r="846" spans="1:27"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c r="AA846" s="2"/>
    </row>
    <row r="847" spans="1:27"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c r="AA847" s="2"/>
    </row>
    <row r="848" spans="1:27"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c r="AA848" s="2"/>
    </row>
    <row r="849" spans="1:27"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c r="AA849" s="2"/>
    </row>
    <row r="850" spans="1:27"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c r="AA850" s="2"/>
    </row>
    <row r="851" spans="1:27"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c r="AA851" s="2"/>
    </row>
    <row r="852" spans="1:27"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c r="AA852" s="2"/>
    </row>
    <row r="853" spans="1:27"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c r="AA853" s="2"/>
    </row>
    <row r="854" spans="1:27"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c r="AA854" s="2"/>
    </row>
    <row r="855" spans="1:27"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c r="AA855" s="2"/>
    </row>
    <row r="856" spans="1:27"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c r="AA856" s="2"/>
    </row>
    <row r="857" spans="1:27"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c r="AA857" s="2"/>
    </row>
    <row r="858" spans="1:27"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c r="AA858" s="2"/>
    </row>
    <row r="859" spans="1:27"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c r="AA859" s="2"/>
    </row>
    <row r="860" spans="1:27"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c r="AA860" s="2"/>
    </row>
    <row r="861" spans="1:27"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c r="AA861" s="2"/>
    </row>
    <row r="862" spans="1:27"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c r="AA862" s="2"/>
    </row>
    <row r="863" spans="1:27"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c r="AA863" s="2"/>
    </row>
    <row r="864" spans="1:27"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c r="AA864" s="2"/>
    </row>
    <row r="865" spans="1:27"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c r="AA865" s="2"/>
    </row>
    <row r="866" spans="1:27"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c r="AA866" s="2"/>
    </row>
    <row r="867" spans="1:27"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c r="AA867" s="2"/>
    </row>
    <row r="868" spans="1:27"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c r="AA868" s="2"/>
    </row>
    <row r="869" spans="1:27"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c r="AA869" s="2"/>
    </row>
    <row r="870" spans="1:27"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c r="AA870" s="2"/>
    </row>
    <row r="871" spans="1:27"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c r="AA871" s="2"/>
    </row>
    <row r="872" spans="1:27"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c r="AA872" s="2"/>
    </row>
    <row r="873" spans="1:27"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c r="AA873" s="2"/>
    </row>
    <row r="874" spans="1:27"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c r="AA874" s="2"/>
    </row>
    <row r="875" spans="1:27"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c r="AA875" s="2"/>
    </row>
    <row r="876" spans="1:27"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c r="AA876" s="2"/>
    </row>
    <row r="877" spans="1:27"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c r="AA877" s="2"/>
    </row>
    <row r="878" spans="1:27"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c r="AA878" s="2"/>
    </row>
    <row r="879" spans="1:27"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c r="AA879" s="2"/>
    </row>
    <row r="880" spans="1:27"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c r="AA880" s="2"/>
    </row>
    <row r="881" spans="1:27"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c r="AA881" s="2"/>
    </row>
    <row r="882" spans="1:27"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c r="AA882" s="2"/>
    </row>
    <row r="883" spans="1:27"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c r="AA883" s="2"/>
    </row>
    <row r="884" spans="1:27"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c r="AA884" s="2"/>
    </row>
    <row r="885" spans="1:27"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c r="AA885" s="2"/>
    </row>
    <row r="886" spans="1:27"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c r="AA886" s="2"/>
    </row>
    <row r="887" spans="1:27"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c r="AA887" s="2"/>
    </row>
    <row r="888" spans="1:27"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c r="AA888" s="2"/>
    </row>
    <row r="889" spans="1:27"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c r="AA889" s="2"/>
    </row>
    <row r="890" spans="1:27"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c r="AA890" s="2"/>
    </row>
    <row r="891" spans="1:27"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c r="AA891" s="2"/>
    </row>
    <row r="892" spans="1:27"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c r="AA892" s="2"/>
    </row>
    <row r="893" spans="1:27"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c r="AA893" s="2"/>
    </row>
    <row r="894" spans="1:27"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c r="AA894" s="2"/>
    </row>
    <row r="895" spans="1:27"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c r="AA895" s="2"/>
    </row>
    <row r="896" spans="1:27"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c r="AA896" s="2"/>
    </row>
    <row r="897" spans="1:27"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c r="AA897" s="2"/>
    </row>
    <row r="898" spans="1:27"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c r="AA898" s="2"/>
    </row>
    <row r="899" spans="1:27"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c r="AA899" s="2"/>
    </row>
    <row r="900" spans="1:27"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c r="AA900" s="2"/>
    </row>
    <row r="901" spans="1:27"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c r="AA901" s="2"/>
    </row>
    <row r="902" spans="1:27"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c r="AA902" s="2"/>
    </row>
    <row r="903" spans="1:27"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c r="AA903" s="2"/>
    </row>
    <row r="904" spans="1:27"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c r="AA904" s="2"/>
    </row>
    <row r="905" spans="1:27"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c r="AA905" s="2"/>
    </row>
    <row r="906" spans="1:27"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c r="AA906" s="2"/>
    </row>
    <row r="907" spans="1:27"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c r="AA907" s="2"/>
    </row>
    <row r="908" spans="1:27"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c r="AA908" s="2"/>
    </row>
    <row r="909" spans="1:27"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c r="AA909" s="2"/>
    </row>
    <row r="910" spans="1:27"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c r="AA910" s="2"/>
    </row>
    <row r="911" spans="1:27"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c r="AA911" s="2"/>
    </row>
    <row r="912" spans="1:27"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c r="AA912" s="2"/>
    </row>
    <row r="913" spans="1:27"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c r="AA913" s="2"/>
    </row>
    <row r="914" spans="1:27"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c r="AA914" s="2"/>
    </row>
    <row r="915" spans="1:27"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c r="AA915" s="2"/>
    </row>
    <row r="916" spans="1:27"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c r="AA916" s="2"/>
    </row>
    <row r="917" spans="1:27"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c r="AA917" s="2"/>
    </row>
    <row r="918" spans="1:27"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c r="AA918" s="2"/>
    </row>
    <row r="919" spans="1:27"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c r="AA919" s="2"/>
    </row>
    <row r="920" spans="1:27"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c r="AA920" s="2"/>
    </row>
    <row r="921" spans="1:27"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c r="AA921" s="2"/>
    </row>
    <row r="922" spans="1:27"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c r="AA922" s="2"/>
    </row>
    <row r="923" spans="1:27"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c r="AA923" s="2"/>
    </row>
    <row r="924" spans="1:27"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c r="AA924" s="2"/>
    </row>
    <row r="925" spans="1:27"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c r="AA925" s="2"/>
    </row>
    <row r="926" spans="1:27"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c r="AA926" s="2"/>
    </row>
    <row r="927" spans="1:27"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c r="AA927" s="2"/>
    </row>
    <row r="928" spans="1:27"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c r="AA928" s="2"/>
    </row>
    <row r="929" spans="1:27"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c r="AA929" s="2"/>
    </row>
    <row r="930" spans="1:27"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c r="AA930" s="2"/>
    </row>
    <row r="931" spans="1:27"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c r="AA931" s="2"/>
    </row>
    <row r="932" spans="1:27"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c r="AA932" s="2"/>
    </row>
    <row r="933" spans="1:27"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c r="AA933" s="2"/>
    </row>
    <row r="934" spans="1:27"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c r="AA934" s="2"/>
    </row>
    <row r="935" spans="1:27"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c r="AA935" s="2"/>
    </row>
    <row r="936" spans="1:27"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c r="AA936" s="2"/>
    </row>
    <row r="937" spans="1:27"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c r="AA937" s="2"/>
    </row>
    <row r="938" spans="1:27"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c r="AA938" s="2"/>
    </row>
    <row r="939" spans="1:27"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c r="AA939" s="2"/>
    </row>
    <row r="940" spans="1:27"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c r="AA940" s="2"/>
    </row>
    <row r="941" spans="1:27"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c r="AA941" s="2"/>
    </row>
    <row r="942" spans="1:27"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c r="AA942" s="2"/>
    </row>
    <row r="943" spans="1:27"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c r="AA943" s="2"/>
    </row>
    <row r="944" spans="1:27"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c r="AA944" s="2"/>
    </row>
    <row r="945" spans="1:27"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c r="AA945" s="2"/>
    </row>
    <row r="946" spans="1:27"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c r="AA946" s="2"/>
    </row>
    <row r="947" spans="1:27"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c r="AA947" s="2"/>
    </row>
    <row r="948" spans="1:27"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c r="AA948" s="2"/>
    </row>
    <row r="949" spans="1:27"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c r="AA949" s="2"/>
    </row>
    <row r="950" spans="1:27"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c r="AA950" s="2"/>
    </row>
    <row r="951" spans="1:27"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c r="AA951" s="2"/>
    </row>
    <row r="952" spans="1:27"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c r="AA952" s="2"/>
    </row>
    <row r="953" spans="1:27"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c r="AA953" s="2"/>
    </row>
    <row r="954" spans="1:27"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c r="AA954" s="2"/>
    </row>
    <row r="955" spans="1:27"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c r="AA955" s="2"/>
    </row>
    <row r="956" spans="1:27"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c r="AA956" s="2"/>
    </row>
    <row r="957" spans="1:27"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c r="AA957" s="2"/>
    </row>
    <row r="958" spans="1:27"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c r="AA958" s="2"/>
    </row>
    <row r="959" spans="1:27"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c r="AA959" s="2"/>
    </row>
    <row r="960" spans="1:27"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c r="AA960" s="2"/>
    </row>
    <row r="961" spans="1:27"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c r="AA961" s="2"/>
    </row>
    <row r="962" spans="1:27"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c r="AA962" s="2"/>
    </row>
    <row r="963" spans="1:27"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c r="AA963" s="2"/>
    </row>
    <row r="964" spans="1:27"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c r="AA964" s="2"/>
    </row>
    <row r="965" spans="1:27"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c r="AA965" s="2"/>
    </row>
    <row r="966" spans="1:27"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c r="AA966" s="2"/>
    </row>
    <row r="967" spans="1:27"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c r="AA967" s="2"/>
    </row>
    <row r="968" spans="1:27"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c r="AA968" s="2"/>
    </row>
    <row r="969" spans="1:27"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c r="AA969" s="2"/>
    </row>
    <row r="970" spans="1:27"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c r="AA970" s="2"/>
    </row>
    <row r="971" spans="1:27"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c r="AA971" s="2"/>
    </row>
    <row r="972" spans="1:27"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c r="AA972" s="2"/>
    </row>
    <row r="973" spans="1:27"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c r="AA973" s="2"/>
    </row>
    <row r="974" spans="1:27"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c r="AA974" s="2"/>
    </row>
    <row r="975" spans="1:27"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c r="AA975" s="2"/>
    </row>
    <row r="976" spans="1:27"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c r="AA976" s="2"/>
    </row>
    <row r="977" spans="1:27"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c r="AA977" s="2"/>
    </row>
    <row r="978" spans="1:27"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c r="AA978" s="2"/>
    </row>
    <row r="979" spans="1:27"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c r="AA979" s="2"/>
    </row>
    <row r="980" spans="1:27"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c r="AA980" s="2"/>
    </row>
    <row r="981" spans="1:27"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c r="AA981" s="2"/>
    </row>
    <row r="982" spans="1:27"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c r="AA982" s="2"/>
    </row>
    <row r="983" spans="1:27"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c r="AA983" s="2"/>
    </row>
    <row r="984" spans="1:27"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c r="AA984" s="2"/>
    </row>
    <row r="985" spans="1:27"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c r="AA985" s="2"/>
    </row>
    <row r="986" spans="1:27"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c r="AA986" s="2"/>
    </row>
    <row r="987" spans="1:27"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c r="AA987" s="2"/>
    </row>
    <row r="988" spans="1:27"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c r="AA988" s="2"/>
    </row>
    <row r="989" spans="1:27"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c r="AA989" s="2"/>
    </row>
    <row r="990" spans="1:27"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c r="AA990" s="2"/>
    </row>
    <row r="991" spans="1:27"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c r="AA991" s="2"/>
    </row>
    <row r="992" spans="1:27"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c r="AA992" s="2"/>
    </row>
    <row r="993" spans="1:27"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c r="AA993" s="2"/>
    </row>
    <row r="994" spans="1:27"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c r="AA994" s="2"/>
    </row>
    <row r="995" spans="1:27"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c r="AA995" s="2"/>
    </row>
    <row r="996" spans="1:27"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c r="AA996" s="2"/>
    </row>
    <row r="997" spans="1:27"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c r="AA997" s="2"/>
    </row>
    <row r="998" spans="1:27"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c r="AA998" s="2"/>
    </row>
    <row r="999" spans="1:27"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c r="AA999" s="2"/>
    </row>
    <row r="1000" spans="1:27"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c r="AA1000" s="2"/>
    </row>
  </sheetData>
  <mergeCells count="157">
    <mergeCell ref="K23:K25"/>
    <mergeCell ref="N22:R22"/>
    <mergeCell ref="N23:N25"/>
    <mergeCell ref="N26:R26"/>
    <mergeCell ref="Q30:Q31"/>
    <mergeCell ref="Q32:Q35"/>
    <mergeCell ref="Q23:Q25"/>
    <mergeCell ref="R23:R25"/>
    <mergeCell ref="R27:R29"/>
    <mergeCell ref="K27:K29"/>
    <mergeCell ref="C27:C35"/>
    <mergeCell ref="D27:D29"/>
    <mergeCell ref="D30:D31"/>
    <mergeCell ref="D32:D35"/>
    <mergeCell ref="R32:R35"/>
    <mergeCell ref="S32:S35"/>
    <mergeCell ref="G34:G35"/>
    <mergeCell ref="H34:H35"/>
    <mergeCell ref="I34:I35"/>
    <mergeCell ref="J34:J35"/>
    <mergeCell ref="J27:J28"/>
    <mergeCell ref="E32:E33"/>
    <mergeCell ref="F32:F33"/>
    <mergeCell ref="G32:G33"/>
    <mergeCell ref="H32:H33"/>
    <mergeCell ref="I32:I33"/>
    <mergeCell ref="J32:J33"/>
    <mergeCell ref="A9:A35"/>
    <mergeCell ref="B9:B35"/>
    <mergeCell ref="A48:A49"/>
    <mergeCell ref="B48:B49"/>
    <mergeCell ref="C48:C49"/>
    <mergeCell ref="D48:D49"/>
    <mergeCell ref="A50:L50"/>
    <mergeCell ref="K43:K44"/>
    <mergeCell ref="K48:K49"/>
    <mergeCell ref="K30:K31"/>
    <mergeCell ref="K32:K35"/>
    <mergeCell ref="K39:K40"/>
    <mergeCell ref="L39:L40"/>
    <mergeCell ref="K41:K42"/>
    <mergeCell ref="L41:L42"/>
    <mergeCell ref="C9:C15"/>
    <mergeCell ref="D9:D13"/>
    <mergeCell ref="K9:K13"/>
    <mergeCell ref="L14:L15"/>
    <mergeCell ref="C17:C21"/>
    <mergeCell ref="D17:D19"/>
    <mergeCell ref="E34:E35"/>
    <mergeCell ref="F34:F35"/>
    <mergeCell ref="C23:C25"/>
    <mergeCell ref="E9:E12"/>
    <mergeCell ref="D20:D21"/>
    <mergeCell ref="D14:D15"/>
    <mergeCell ref="D23:D25"/>
    <mergeCell ref="F23:F25"/>
    <mergeCell ref="G23:G25"/>
    <mergeCell ref="H23:H25"/>
    <mergeCell ref="E23:E25"/>
    <mergeCell ref="F17:F18"/>
    <mergeCell ref="G17:G18"/>
    <mergeCell ref="H17:H18"/>
    <mergeCell ref="E17:E18"/>
    <mergeCell ref="I23:I25"/>
    <mergeCell ref="J23:J25"/>
    <mergeCell ref="I17:I18"/>
    <mergeCell ref="J17:J18"/>
    <mergeCell ref="F7:F8"/>
    <mergeCell ref="G7:J7"/>
    <mergeCell ref="F9:F12"/>
    <mergeCell ref="G9:G12"/>
    <mergeCell ref="H9:H12"/>
    <mergeCell ref="I9:I12"/>
    <mergeCell ref="J9:J12"/>
    <mergeCell ref="K14:K15"/>
    <mergeCell ref="K17:K19"/>
    <mergeCell ref="K20:K21"/>
    <mergeCell ref="O6:Q7"/>
    <mergeCell ref="R6:R8"/>
    <mergeCell ref="S6:S8"/>
    <mergeCell ref="Q9:Q15"/>
    <mergeCell ref="S9:S13"/>
    <mergeCell ref="N14:N15"/>
    <mergeCell ref="S14:S15"/>
    <mergeCell ref="R14:R15"/>
    <mergeCell ref="N16:R16"/>
    <mergeCell ref="Q17:Q21"/>
    <mergeCell ref="R17:R19"/>
    <mergeCell ref="R20:R21"/>
    <mergeCell ref="R9:R13"/>
    <mergeCell ref="S20:S21"/>
    <mergeCell ref="A1:B4"/>
    <mergeCell ref="C1:S1"/>
    <mergeCell ref="C2:S2"/>
    <mergeCell ref="C3:S3"/>
    <mergeCell ref="C4:K4"/>
    <mergeCell ref="L4:Q4"/>
    <mergeCell ref="A5:N5"/>
    <mergeCell ref="D6:J6"/>
    <mergeCell ref="A6:A8"/>
    <mergeCell ref="B6:B8"/>
    <mergeCell ref="C6:C8"/>
    <mergeCell ref="K6:K8"/>
    <mergeCell ref="L6:L8"/>
    <mergeCell ref="M6:M8"/>
    <mergeCell ref="N6:N8"/>
    <mergeCell ref="R4:S4"/>
    <mergeCell ref="D7:D8"/>
    <mergeCell ref="E7:E8"/>
    <mergeCell ref="Q48:Q49"/>
    <mergeCell ref="S48:S49"/>
    <mergeCell ref="N50:R50"/>
    <mergeCell ref="L51:R51"/>
    <mergeCell ref="A52:S52"/>
    <mergeCell ref="A53:N54"/>
    <mergeCell ref="Q53:S54"/>
    <mergeCell ref="N39:N40"/>
    <mergeCell ref="N41:N42"/>
    <mergeCell ref="N43:N44"/>
    <mergeCell ref="N45:R45"/>
    <mergeCell ref="L46:R46"/>
    <mergeCell ref="A47:S47"/>
    <mergeCell ref="N48:N49"/>
    <mergeCell ref="A45:L45"/>
    <mergeCell ref="A46:F46"/>
    <mergeCell ref="A51:F51"/>
    <mergeCell ref="C39:C42"/>
    <mergeCell ref="C43:C44"/>
    <mergeCell ref="L48:L49"/>
    <mergeCell ref="Q39:Q42"/>
    <mergeCell ref="Q43:Q44"/>
    <mergeCell ref="A39:A44"/>
    <mergeCell ref="B39:B44"/>
    <mergeCell ref="S23:S25"/>
    <mergeCell ref="Q27:Q29"/>
    <mergeCell ref="S27:S29"/>
    <mergeCell ref="R30:R31"/>
    <mergeCell ref="S30:S31"/>
    <mergeCell ref="R39:R40"/>
    <mergeCell ref="R41:R42"/>
    <mergeCell ref="S41:S42"/>
    <mergeCell ref="R43:R44"/>
    <mergeCell ref="S43:S44"/>
    <mergeCell ref="N36:R36"/>
    <mergeCell ref="L37:R37"/>
    <mergeCell ref="A38:S38"/>
    <mergeCell ref="S39:S40"/>
    <mergeCell ref="A36:L36"/>
    <mergeCell ref="A37:F37"/>
    <mergeCell ref="D39:D40"/>
    <mergeCell ref="D41:D42"/>
    <mergeCell ref="D43:D44"/>
    <mergeCell ref="E27:E28"/>
    <mergeCell ref="F27:F28"/>
    <mergeCell ref="G27:G28"/>
    <mergeCell ref="H27:H28"/>
    <mergeCell ref="I27:I28"/>
  </mergeCells>
  <dataValidations count="1">
    <dataValidation type="list" allowBlank="1" showInputMessage="1" showErrorMessage="1" prompt=" - " sqref="R5">
      <formula1>$S$4:$S$5</formula1>
    </dataValidation>
  </dataValidations>
  <pageMargins left="0.7" right="0.7" top="0.75" bottom="0.75" header="0" footer="0"/>
  <pageSetup orientation="landscape"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1000"/>
  <sheetViews>
    <sheetView showGridLines="0" topLeftCell="L38" zoomScale="48" zoomScaleNormal="48" workbookViewId="0">
      <selection activeCell="N46" sqref="N46"/>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4.7109375" customWidth="1"/>
    <col min="12" max="12" width="29.28515625" customWidth="1"/>
    <col min="13" max="13" width="29.42578125" customWidth="1"/>
    <col min="14" max="14" width="15.5703125" customWidth="1"/>
    <col min="15" max="15" width="20.140625" customWidth="1"/>
    <col min="16" max="16" width="115.5703125" customWidth="1"/>
    <col min="17" max="17" width="164.28515625" customWidth="1"/>
    <col min="18" max="18" width="80.85546875" customWidth="1"/>
    <col min="19" max="26" width="10" customWidth="1"/>
  </cols>
  <sheetData>
    <row r="1" spans="1:26" ht="24.75" customHeight="1" x14ac:dyDescent="0.25">
      <c r="A1" s="299"/>
      <c r="B1" s="300"/>
      <c r="C1" s="301" t="s">
        <v>0</v>
      </c>
      <c r="D1" s="300"/>
      <c r="E1" s="300"/>
      <c r="F1" s="300"/>
      <c r="G1" s="300"/>
      <c r="H1" s="300"/>
      <c r="I1" s="300"/>
      <c r="J1" s="300"/>
      <c r="K1" s="300"/>
      <c r="L1" s="300"/>
      <c r="M1" s="300"/>
      <c r="N1" s="300"/>
      <c r="O1" s="300"/>
      <c r="P1" s="300"/>
      <c r="Q1" s="300"/>
      <c r="R1" s="300"/>
      <c r="S1" s="2"/>
      <c r="T1" s="2"/>
      <c r="U1" s="2"/>
      <c r="V1" s="2"/>
      <c r="W1" s="2"/>
      <c r="X1" s="2"/>
      <c r="Y1" s="2"/>
      <c r="Z1" s="2"/>
    </row>
    <row r="2" spans="1:26" ht="22.5" customHeight="1" x14ac:dyDescent="0.25">
      <c r="A2" s="300"/>
      <c r="B2" s="300"/>
      <c r="C2" s="302" t="s">
        <v>1</v>
      </c>
      <c r="D2" s="300"/>
      <c r="E2" s="300"/>
      <c r="F2" s="300"/>
      <c r="G2" s="300"/>
      <c r="H2" s="300"/>
      <c r="I2" s="300"/>
      <c r="J2" s="300"/>
      <c r="K2" s="300"/>
      <c r="L2" s="300"/>
      <c r="M2" s="300"/>
      <c r="N2" s="300"/>
      <c r="O2" s="300"/>
      <c r="P2" s="300"/>
      <c r="Q2" s="300"/>
      <c r="R2" s="300"/>
      <c r="S2" s="2"/>
      <c r="T2" s="2"/>
      <c r="U2" s="2"/>
      <c r="V2" s="2"/>
      <c r="W2" s="2"/>
      <c r="X2" s="2"/>
      <c r="Y2" s="2"/>
      <c r="Z2" s="2"/>
    </row>
    <row r="3" spans="1:26" ht="22.5" customHeight="1" x14ac:dyDescent="0.25">
      <c r="A3" s="300"/>
      <c r="B3" s="300"/>
      <c r="C3" s="302" t="s">
        <v>2</v>
      </c>
      <c r="D3" s="300"/>
      <c r="E3" s="300"/>
      <c r="F3" s="300"/>
      <c r="G3" s="300"/>
      <c r="H3" s="300"/>
      <c r="I3" s="300"/>
      <c r="J3" s="300"/>
      <c r="K3" s="300"/>
      <c r="L3" s="300"/>
      <c r="M3" s="300"/>
      <c r="N3" s="300"/>
      <c r="O3" s="300"/>
      <c r="P3" s="300"/>
      <c r="Q3" s="300"/>
      <c r="R3" s="300"/>
      <c r="S3" s="2"/>
      <c r="T3" s="2"/>
      <c r="U3" s="2"/>
      <c r="V3" s="2"/>
      <c r="W3" s="2"/>
      <c r="X3" s="2"/>
      <c r="Y3" s="2"/>
      <c r="Z3" s="2"/>
    </row>
    <row r="4" spans="1:26" ht="26.25" customHeight="1" x14ac:dyDescent="0.25">
      <c r="A4" s="300"/>
      <c r="B4" s="300"/>
      <c r="C4" s="303" t="s">
        <v>3</v>
      </c>
      <c r="D4" s="304"/>
      <c r="E4" s="304"/>
      <c r="F4" s="304"/>
      <c r="G4" s="305"/>
      <c r="H4" s="379" t="s">
        <v>372</v>
      </c>
      <c r="I4" s="304"/>
      <c r="J4" s="304"/>
      <c r="K4" s="305"/>
      <c r="L4" s="3"/>
      <c r="M4" s="4"/>
      <c r="N4" s="379" t="s">
        <v>371</v>
      </c>
      <c r="O4" s="304"/>
      <c r="P4" s="304"/>
      <c r="Q4" s="304"/>
      <c r="R4" s="305"/>
      <c r="S4" s="2"/>
      <c r="T4" s="2"/>
      <c r="U4" s="2"/>
      <c r="V4" s="2"/>
      <c r="W4" s="2"/>
      <c r="X4" s="2"/>
      <c r="Y4" s="2"/>
      <c r="Z4" s="2"/>
    </row>
    <row r="5" spans="1:26" ht="31.5" customHeight="1" x14ac:dyDescent="0.25">
      <c r="A5" s="309" t="s">
        <v>373</v>
      </c>
      <c r="B5" s="310"/>
      <c r="C5" s="310"/>
      <c r="D5" s="310"/>
      <c r="E5" s="310"/>
      <c r="F5" s="310"/>
      <c r="G5" s="310"/>
      <c r="H5" s="310"/>
      <c r="I5" s="310"/>
      <c r="J5" s="311"/>
      <c r="K5" s="6" t="s">
        <v>4</v>
      </c>
      <c r="L5" s="7">
        <v>11322</v>
      </c>
      <c r="M5" s="8">
        <v>11322</v>
      </c>
      <c r="N5" s="380" t="s">
        <v>159</v>
      </c>
      <c r="O5" s="266"/>
      <c r="P5" s="266"/>
      <c r="Q5" s="266"/>
      <c r="R5" s="271"/>
      <c r="S5" s="9"/>
      <c r="T5" s="9"/>
      <c r="U5" s="9"/>
      <c r="V5" s="2"/>
      <c r="W5" s="2"/>
      <c r="X5" s="2"/>
      <c r="Y5" s="2"/>
      <c r="Z5" s="2"/>
    </row>
    <row r="6" spans="1:26" ht="48" customHeight="1" x14ac:dyDescent="0.25">
      <c r="A6" s="315" t="s">
        <v>5</v>
      </c>
      <c r="B6" s="316" t="s">
        <v>6</v>
      </c>
      <c r="C6" s="316" t="s">
        <v>7</v>
      </c>
      <c r="D6" s="381" t="s">
        <v>160</v>
      </c>
      <c r="E6" s="382"/>
      <c r="F6" s="383"/>
      <c r="G6" s="318" t="s">
        <v>9</v>
      </c>
      <c r="H6" s="319" t="s">
        <v>10</v>
      </c>
      <c r="I6" s="319" t="s">
        <v>11</v>
      </c>
      <c r="J6" s="319" t="s">
        <v>12</v>
      </c>
      <c r="K6" s="319" t="s">
        <v>13</v>
      </c>
      <c r="L6" s="333" t="s">
        <v>14</v>
      </c>
      <c r="M6" s="334" t="s">
        <v>15</v>
      </c>
      <c r="N6" s="385" t="s">
        <v>161</v>
      </c>
      <c r="O6" s="385" t="s">
        <v>162</v>
      </c>
      <c r="P6" s="384" t="s">
        <v>163</v>
      </c>
      <c r="Q6" s="388" t="s">
        <v>164</v>
      </c>
      <c r="R6" s="388" t="s">
        <v>165</v>
      </c>
      <c r="S6" s="10"/>
      <c r="T6" s="10"/>
      <c r="U6" s="10"/>
      <c r="V6" s="10"/>
      <c r="W6" s="10"/>
      <c r="X6" s="10"/>
      <c r="Y6" s="10"/>
      <c r="Z6" s="10"/>
    </row>
    <row r="7" spans="1:26" ht="77.25" customHeight="1" x14ac:dyDescent="0.25">
      <c r="A7" s="251"/>
      <c r="B7" s="317"/>
      <c r="C7" s="251"/>
      <c r="D7" s="78" t="s">
        <v>166</v>
      </c>
      <c r="E7" s="79" t="s">
        <v>17</v>
      </c>
      <c r="F7" s="79" t="s">
        <v>167</v>
      </c>
      <c r="G7" s="317"/>
      <c r="H7" s="317"/>
      <c r="I7" s="251"/>
      <c r="J7" s="317"/>
      <c r="K7" s="317"/>
      <c r="L7" s="317"/>
      <c r="M7" s="317"/>
      <c r="N7" s="317"/>
      <c r="O7" s="317"/>
      <c r="P7" s="317"/>
      <c r="Q7" s="389"/>
      <c r="R7" s="389"/>
      <c r="S7" s="1"/>
      <c r="T7" s="1"/>
      <c r="U7" s="1"/>
      <c r="V7" s="1"/>
      <c r="W7" s="1"/>
      <c r="X7" s="1"/>
      <c r="Y7" s="1"/>
      <c r="Z7" s="1"/>
    </row>
    <row r="8" spans="1:26" ht="108" customHeight="1" x14ac:dyDescent="0.25">
      <c r="A8" s="407" t="s">
        <v>27</v>
      </c>
      <c r="B8" s="358">
        <v>0.55000000000000004</v>
      </c>
      <c r="C8" s="400" t="s">
        <v>28</v>
      </c>
      <c r="D8" s="269" t="s">
        <v>168</v>
      </c>
      <c r="E8" s="258" t="s">
        <v>30</v>
      </c>
      <c r="F8" s="344">
        <v>2</v>
      </c>
      <c r="G8" s="272" t="s">
        <v>31</v>
      </c>
      <c r="H8" s="16" t="s">
        <v>32</v>
      </c>
      <c r="I8" s="17">
        <v>0.2</v>
      </c>
      <c r="J8" s="368" t="s">
        <v>33</v>
      </c>
      <c r="K8" s="258" t="s">
        <v>169</v>
      </c>
      <c r="L8" s="258" t="s">
        <v>36</v>
      </c>
      <c r="M8" s="269" t="s">
        <v>37</v>
      </c>
      <c r="N8" s="369">
        <v>0</v>
      </c>
      <c r="O8" s="81">
        <v>0</v>
      </c>
      <c r="P8" s="376" t="s">
        <v>170</v>
      </c>
      <c r="Q8" s="376" t="s">
        <v>171</v>
      </c>
      <c r="R8" s="376" t="s">
        <v>172</v>
      </c>
      <c r="S8" s="1"/>
      <c r="T8" s="1"/>
      <c r="U8" s="1"/>
      <c r="V8" s="1"/>
      <c r="W8" s="1"/>
      <c r="X8" s="1"/>
      <c r="Y8" s="1"/>
      <c r="Z8" s="1"/>
    </row>
    <row r="9" spans="1:26" ht="89.25" customHeight="1" x14ac:dyDescent="0.25">
      <c r="A9" s="300"/>
      <c r="B9" s="250"/>
      <c r="C9" s="336"/>
      <c r="D9" s="250"/>
      <c r="E9" s="250"/>
      <c r="F9" s="250"/>
      <c r="G9" s="250"/>
      <c r="H9" s="16" t="s">
        <v>38</v>
      </c>
      <c r="I9" s="17">
        <v>0.2</v>
      </c>
      <c r="J9" s="250"/>
      <c r="K9" s="250"/>
      <c r="L9" s="251"/>
      <c r="M9" s="250"/>
      <c r="N9" s="250"/>
      <c r="O9" s="81">
        <v>0</v>
      </c>
      <c r="P9" s="250"/>
      <c r="Q9" s="250"/>
      <c r="R9" s="250"/>
      <c r="S9" s="1"/>
      <c r="T9" s="1"/>
      <c r="U9" s="1"/>
      <c r="V9" s="1"/>
      <c r="W9" s="1"/>
      <c r="X9" s="1"/>
      <c r="Y9" s="1"/>
      <c r="Z9" s="1"/>
    </row>
    <row r="10" spans="1:26" ht="94.5" customHeight="1" x14ac:dyDescent="0.25">
      <c r="A10" s="300"/>
      <c r="B10" s="250"/>
      <c r="C10" s="336"/>
      <c r="D10" s="250"/>
      <c r="E10" s="250"/>
      <c r="F10" s="250"/>
      <c r="G10" s="250"/>
      <c r="H10" s="16" t="s">
        <v>39</v>
      </c>
      <c r="I10" s="17">
        <v>0.15</v>
      </c>
      <c r="J10" s="251"/>
      <c r="K10" s="250"/>
      <c r="L10" s="82" t="s">
        <v>40</v>
      </c>
      <c r="M10" s="250"/>
      <c r="N10" s="250"/>
      <c r="O10" s="81">
        <v>0</v>
      </c>
      <c r="P10" s="250"/>
      <c r="Q10" s="250"/>
      <c r="R10" s="250"/>
      <c r="S10" s="1"/>
      <c r="T10" s="1"/>
      <c r="U10" s="1"/>
      <c r="V10" s="1"/>
      <c r="W10" s="1"/>
      <c r="X10" s="1"/>
      <c r="Y10" s="1"/>
      <c r="Z10" s="1"/>
    </row>
    <row r="11" spans="1:26" ht="149.25" customHeight="1" x14ac:dyDescent="0.25">
      <c r="A11" s="300"/>
      <c r="B11" s="250"/>
      <c r="C11" s="336"/>
      <c r="D11" s="250"/>
      <c r="E11" s="251"/>
      <c r="F11" s="251"/>
      <c r="G11" s="250"/>
      <c r="H11" s="16" t="s">
        <v>41</v>
      </c>
      <c r="I11" s="17">
        <v>0.1</v>
      </c>
      <c r="J11" s="19" t="s">
        <v>42</v>
      </c>
      <c r="K11" s="250"/>
      <c r="L11" s="258" t="s">
        <v>43</v>
      </c>
      <c r="M11" s="250"/>
      <c r="N11" s="251"/>
      <c r="O11" s="81">
        <v>0</v>
      </c>
      <c r="P11" s="250"/>
      <c r="Q11" s="250"/>
      <c r="R11" s="250"/>
      <c r="S11" s="1"/>
      <c r="T11" s="1"/>
      <c r="U11" s="1"/>
      <c r="V11" s="1"/>
      <c r="W11" s="1"/>
      <c r="X11" s="1"/>
      <c r="Y11" s="1"/>
      <c r="Z11" s="1"/>
    </row>
    <row r="12" spans="1:26" ht="138.75" customHeight="1" x14ac:dyDescent="0.25">
      <c r="A12" s="300"/>
      <c r="B12" s="250"/>
      <c r="C12" s="336"/>
      <c r="D12" s="251"/>
      <c r="E12" s="83" t="s">
        <v>44</v>
      </c>
      <c r="F12" s="28">
        <v>1</v>
      </c>
      <c r="G12" s="251"/>
      <c r="H12" s="16" t="s">
        <v>45</v>
      </c>
      <c r="I12" s="17">
        <v>0.15</v>
      </c>
      <c r="J12" s="19" t="s">
        <v>173</v>
      </c>
      <c r="K12" s="250"/>
      <c r="L12" s="251"/>
      <c r="M12" s="251"/>
      <c r="N12" s="84">
        <v>0</v>
      </c>
      <c r="O12" s="81">
        <v>0</v>
      </c>
      <c r="P12" s="251"/>
      <c r="Q12" s="251"/>
      <c r="R12" s="250"/>
      <c r="S12" s="2"/>
      <c r="T12" s="2"/>
      <c r="U12" s="2"/>
      <c r="V12" s="2"/>
      <c r="W12" s="2"/>
      <c r="X12" s="2"/>
      <c r="Y12" s="2"/>
      <c r="Z12" s="2"/>
    </row>
    <row r="13" spans="1:26" ht="57.75" customHeight="1" x14ac:dyDescent="0.25">
      <c r="A13" s="300"/>
      <c r="B13" s="250"/>
      <c r="C13" s="336"/>
      <c r="D13" s="269" t="s">
        <v>174</v>
      </c>
      <c r="E13" s="83" t="s">
        <v>30</v>
      </c>
      <c r="F13" s="28">
        <v>2</v>
      </c>
      <c r="G13" s="272" t="s">
        <v>48</v>
      </c>
      <c r="H13" s="261" t="s">
        <v>49</v>
      </c>
      <c r="I13" s="30">
        <v>0.1</v>
      </c>
      <c r="J13" s="261" t="s">
        <v>50</v>
      </c>
      <c r="K13" s="250"/>
      <c r="L13" s="261" t="s">
        <v>51</v>
      </c>
      <c r="M13" s="261" t="s">
        <v>52</v>
      </c>
      <c r="N13" s="20">
        <v>2</v>
      </c>
      <c r="O13" s="85">
        <v>1</v>
      </c>
      <c r="P13" s="374" t="s">
        <v>175</v>
      </c>
      <c r="Q13" s="374" t="s">
        <v>176</v>
      </c>
      <c r="R13" s="250"/>
      <c r="S13" s="2"/>
      <c r="T13" s="2"/>
      <c r="U13" s="2"/>
      <c r="V13" s="2"/>
      <c r="W13" s="2"/>
      <c r="X13" s="2"/>
      <c r="Y13" s="2"/>
      <c r="Z13" s="2"/>
    </row>
    <row r="14" spans="1:26" ht="91.5" customHeight="1" x14ac:dyDescent="0.25">
      <c r="A14" s="300"/>
      <c r="B14" s="250"/>
      <c r="C14" s="277"/>
      <c r="D14" s="251"/>
      <c r="E14" s="83" t="s">
        <v>44</v>
      </c>
      <c r="F14" s="28">
        <v>1</v>
      </c>
      <c r="G14" s="251"/>
      <c r="H14" s="251"/>
      <c r="I14" s="34">
        <v>0.1</v>
      </c>
      <c r="J14" s="251"/>
      <c r="K14" s="251"/>
      <c r="L14" s="251"/>
      <c r="M14" s="251"/>
      <c r="N14" s="86">
        <v>1</v>
      </c>
      <c r="O14" s="81">
        <v>1</v>
      </c>
      <c r="P14" s="251"/>
      <c r="Q14" s="251"/>
      <c r="R14" s="251"/>
      <c r="S14" s="2"/>
      <c r="T14" s="2"/>
      <c r="U14" s="2"/>
      <c r="V14" s="2"/>
      <c r="W14" s="2"/>
      <c r="X14" s="2"/>
      <c r="Y14" s="2"/>
      <c r="Z14" s="2"/>
    </row>
    <row r="15" spans="1:26" ht="44.25" customHeight="1" x14ac:dyDescent="0.25">
      <c r="A15" s="300"/>
      <c r="B15" s="250"/>
      <c r="C15" s="87"/>
      <c r="D15" s="87"/>
      <c r="E15" s="87"/>
      <c r="F15" s="87"/>
      <c r="G15" s="87"/>
      <c r="H15" s="87"/>
      <c r="I15" s="41">
        <f>SUM(I8:I14)</f>
        <v>1</v>
      </c>
      <c r="J15" s="366" t="s">
        <v>53</v>
      </c>
      <c r="K15" s="266"/>
      <c r="L15" s="271"/>
      <c r="M15" s="42">
        <v>0.15</v>
      </c>
      <c r="N15" s="88"/>
      <c r="O15" s="89">
        <f>(AVERAGE(O8:O14))*M15</f>
        <v>4.2857142857142851E-2</v>
      </c>
      <c r="P15" s="377"/>
      <c r="Q15" s="266"/>
      <c r="R15" s="378"/>
      <c r="S15" s="2"/>
      <c r="T15" s="2"/>
      <c r="U15" s="2"/>
      <c r="V15" s="2"/>
      <c r="W15" s="2"/>
      <c r="X15" s="2"/>
      <c r="Y15" s="2"/>
      <c r="Z15" s="2"/>
    </row>
    <row r="16" spans="1:26" ht="180.75" customHeight="1" x14ac:dyDescent="0.25">
      <c r="A16" s="300"/>
      <c r="B16" s="250"/>
      <c r="C16" s="401" t="s">
        <v>54</v>
      </c>
      <c r="D16" s="269" t="s">
        <v>177</v>
      </c>
      <c r="E16" s="258" t="s">
        <v>30</v>
      </c>
      <c r="F16" s="344">
        <v>1</v>
      </c>
      <c r="G16" s="272" t="s">
        <v>56</v>
      </c>
      <c r="H16" s="49" t="s">
        <v>178</v>
      </c>
      <c r="I16" s="34">
        <v>0.2</v>
      </c>
      <c r="J16" s="261" t="s">
        <v>179</v>
      </c>
      <c r="K16" s="367" t="s">
        <v>180</v>
      </c>
      <c r="L16" s="269" t="s">
        <v>60</v>
      </c>
      <c r="M16" s="344" t="s">
        <v>61</v>
      </c>
      <c r="N16" s="369">
        <v>0</v>
      </c>
      <c r="O16" s="81">
        <v>0</v>
      </c>
      <c r="P16" s="375" t="s">
        <v>181</v>
      </c>
      <c r="Q16" s="374" t="s">
        <v>182</v>
      </c>
      <c r="R16" s="374" t="s">
        <v>172</v>
      </c>
      <c r="S16" s="2"/>
      <c r="T16" s="2"/>
      <c r="U16" s="2"/>
      <c r="V16" s="2"/>
      <c r="W16" s="2"/>
      <c r="X16" s="2"/>
      <c r="Y16" s="2"/>
      <c r="Z16" s="2"/>
    </row>
    <row r="17" spans="1:26" ht="129" customHeight="1" x14ac:dyDescent="0.25">
      <c r="A17" s="300"/>
      <c r="B17" s="250"/>
      <c r="C17" s="336"/>
      <c r="D17" s="250"/>
      <c r="E17" s="251"/>
      <c r="F17" s="251"/>
      <c r="G17" s="250"/>
      <c r="H17" s="49" t="s">
        <v>62</v>
      </c>
      <c r="I17" s="34">
        <v>0.2</v>
      </c>
      <c r="J17" s="250"/>
      <c r="K17" s="250"/>
      <c r="L17" s="250"/>
      <c r="M17" s="250"/>
      <c r="N17" s="251"/>
      <c r="O17" s="81">
        <v>0</v>
      </c>
      <c r="P17" s="353"/>
      <c r="Q17" s="250"/>
      <c r="R17" s="250"/>
      <c r="S17" s="2"/>
      <c r="T17" s="2"/>
      <c r="U17" s="2"/>
      <c r="V17" s="2"/>
      <c r="W17" s="2"/>
      <c r="X17" s="2"/>
      <c r="Y17" s="2"/>
      <c r="Z17" s="2"/>
    </row>
    <row r="18" spans="1:26" ht="183" customHeight="1" x14ac:dyDescent="0.25">
      <c r="A18" s="300"/>
      <c r="B18" s="250"/>
      <c r="C18" s="336"/>
      <c r="D18" s="251"/>
      <c r="E18" s="83" t="s">
        <v>44</v>
      </c>
      <c r="F18" s="28">
        <v>4</v>
      </c>
      <c r="G18" s="251"/>
      <c r="H18" s="49" t="s">
        <v>63</v>
      </c>
      <c r="I18" s="34">
        <v>0.2</v>
      </c>
      <c r="J18" s="251"/>
      <c r="K18" s="251"/>
      <c r="L18" s="251"/>
      <c r="M18" s="251"/>
      <c r="N18" s="84">
        <v>0</v>
      </c>
      <c r="O18" s="81">
        <v>0</v>
      </c>
      <c r="P18" s="260"/>
      <c r="Q18" s="251"/>
      <c r="R18" s="250"/>
      <c r="S18" s="2"/>
      <c r="T18" s="2"/>
      <c r="U18" s="2"/>
      <c r="V18" s="2"/>
      <c r="W18" s="2"/>
      <c r="X18" s="2"/>
      <c r="Y18" s="2"/>
      <c r="Z18" s="2"/>
    </row>
    <row r="19" spans="1:26" ht="117.75" customHeight="1" x14ac:dyDescent="0.25">
      <c r="A19" s="300"/>
      <c r="B19" s="250"/>
      <c r="C19" s="336"/>
      <c r="D19" s="269" t="s">
        <v>183</v>
      </c>
      <c r="E19" s="68" t="s">
        <v>30</v>
      </c>
      <c r="F19" s="28">
        <v>3</v>
      </c>
      <c r="G19" s="272" t="s">
        <v>65</v>
      </c>
      <c r="H19" s="49" t="s">
        <v>184</v>
      </c>
      <c r="I19" s="34">
        <v>0.2</v>
      </c>
      <c r="J19" s="261" t="s">
        <v>67</v>
      </c>
      <c r="K19" s="258" t="s">
        <v>180</v>
      </c>
      <c r="L19" s="269" t="s">
        <v>68</v>
      </c>
      <c r="M19" s="258" t="s">
        <v>69</v>
      </c>
      <c r="N19" s="20">
        <v>0</v>
      </c>
      <c r="O19" s="81">
        <v>0</v>
      </c>
      <c r="P19" s="374" t="s">
        <v>185</v>
      </c>
      <c r="Q19" s="374" t="s">
        <v>186</v>
      </c>
      <c r="R19" s="250"/>
      <c r="S19" s="2"/>
      <c r="T19" s="2"/>
      <c r="U19" s="2"/>
      <c r="V19" s="2"/>
      <c r="W19" s="2"/>
      <c r="X19" s="2"/>
      <c r="Y19" s="2"/>
      <c r="Z19" s="2"/>
    </row>
    <row r="20" spans="1:26" ht="111" customHeight="1" x14ac:dyDescent="0.25">
      <c r="A20" s="300"/>
      <c r="B20" s="250"/>
      <c r="C20" s="277"/>
      <c r="D20" s="251"/>
      <c r="E20" s="83" t="s">
        <v>44</v>
      </c>
      <c r="F20" s="28">
        <v>0</v>
      </c>
      <c r="G20" s="251"/>
      <c r="H20" s="49" t="s">
        <v>70</v>
      </c>
      <c r="I20" s="34">
        <v>0.2</v>
      </c>
      <c r="J20" s="251"/>
      <c r="K20" s="251"/>
      <c r="L20" s="251"/>
      <c r="M20" s="251"/>
      <c r="N20" s="84">
        <v>0</v>
      </c>
      <c r="O20" s="81">
        <v>0</v>
      </c>
      <c r="P20" s="251"/>
      <c r="Q20" s="251"/>
      <c r="R20" s="251"/>
      <c r="S20" s="2"/>
      <c r="T20" s="2"/>
      <c r="U20" s="2"/>
      <c r="V20" s="2"/>
      <c r="W20" s="2"/>
      <c r="X20" s="2"/>
      <c r="Y20" s="2"/>
      <c r="Z20" s="2"/>
    </row>
    <row r="21" spans="1:26" ht="39.75" customHeight="1" x14ac:dyDescent="0.25">
      <c r="A21" s="300"/>
      <c r="B21" s="250"/>
      <c r="C21" s="87"/>
      <c r="D21" s="87"/>
      <c r="E21" s="87"/>
      <c r="F21" s="87"/>
      <c r="G21" s="87"/>
      <c r="H21" s="87"/>
      <c r="I21" s="41">
        <f>SUM(I16:I20)</f>
        <v>1</v>
      </c>
      <c r="J21" s="366" t="s">
        <v>71</v>
      </c>
      <c r="K21" s="266"/>
      <c r="L21" s="271"/>
      <c r="M21" s="42">
        <v>0.05</v>
      </c>
      <c r="N21" s="90"/>
      <c r="O21" s="91">
        <f>((AVERAGE(O16:O20)*M21))</f>
        <v>0</v>
      </c>
      <c r="P21" s="372"/>
      <c r="Q21" s="266"/>
      <c r="R21" s="271"/>
      <c r="S21" s="2"/>
      <c r="T21" s="2"/>
      <c r="U21" s="2"/>
      <c r="V21" s="2"/>
      <c r="W21" s="2"/>
      <c r="X21" s="2"/>
      <c r="Y21" s="2"/>
      <c r="Z21" s="2"/>
    </row>
    <row r="22" spans="1:26" ht="72.75" customHeight="1" x14ac:dyDescent="0.25">
      <c r="A22" s="300"/>
      <c r="B22" s="250"/>
      <c r="C22" s="269" t="s">
        <v>72</v>
      </c>
      <c r="D22" s="269" t="s">
        <v>187</v>
      </c>
      <c r="E22" s="258" t="s">
        <v>30</v>
      </c>
      <c r="F22" s="344">
        <v>10</v>
      </c>
      <c r="G22" s="272" t="s">
        <v>74</v>
      </c>
      <c r="H22" s="49" t="s">
        <v>188</v>
      </c>
      <c r="I22" s="34">
        <v>0.2</v>
      </c>
      <c r="J22" s="261" t="s">
        <v>189</v>
      </c>
      <c r="K22" s="258" t="s">
        <v>190</v>
      </c>
      <c r="L22" s="272" t="s">
        <v>77</v>
      </c>
      <c r="M22" s="261" t="s">
        <v>78</v>
      </c>
      <c r="N22" s="369">
        <v>14</v>
      </c>
      <c r="O22" s="81">
        <v>1</v>
      </c>
      <c r="P22" s="374" t="s">
        <v>191</v>
      </c>
      <c r="Q22" s="390" t="s">
        <v>192</v>
      </c>
      <c r="R22" s="92"/>
      <c r="S22" s="2"/>
      <c r="T22" s="2"/>
      <c r="U22" s="2"/>
      <c r="V22" s="2"/>
      <c r="W22" s="2"/>
      <c r="X22" s="2"/>
      <c r="Y22" s="2"/>
      <c r="Z22" s="2"/>
    </row>
    <row r="23" spans="1:26" ht="88.5" customHeight="1" x14ac:dyDescent="0.25">
      <c r="A23" s="300"/>
      <c r="B23" s="250"/>
      <c r="C23" s="250"/>
      <c r="D23" s="250"/>
      <c r="E23" s="250"/>
      <c r="F23" s="250"/>
      <c r="G23" s="250"/>
      <c r="H23" s="49" t="s">
        <v>79</v>
      </c>
      <c r="I23" s="34">
        <v>0.2</v>
      </c>
      <c r="J23" s="250"/>
      <c r="K23" s="250"/>
      <c r="L23" s="250"/>
      <c r="M23" s="250"/>
      <c r="N23" s="250"/>
      <c r="O23" s="81">
        <v>1</v>
      </c>
      <c r="P23" s="250"/>
      <c r="Q23" s="300"/>
      <c r="R23" s="93"/>
      <c r="S23" s="2"/>
      <c r="T23" s="2"/>
      <c r="U23" s="2"/>
      <c r="V23" s="2"/>
      <c r="W23" s="2"/>
      <c r="X23" s="2"/>
      <c r="Y23" s="2"/>
      <c r="Z23" s="2"/>
    </row>
    <row r="24" spans="1:26" ht="108" customHeight="1" x14ac:dyDescent="0.25">
      <c r="A24" s="300"/>
      <c r="B24" s="250"/>
      <c r="C24" s="250"/>
      <c r="D24" s="250"/>
      <c r="E24" s="250"/>
      <c r="F24" s="250"/>
      <c r="G24" s="250"/>
      <c r="H24" s="49" t="s">
        <v>80</v>
      </c>
      <c r="I24" s="34">
        <v>0.2</v>
      </c>
      <c r="J24" s="250"/>
      <c r="K24" s="250"/>
      <c r="L24" s="250"/>
      <c r="M24" s="250"/>
      <c r="N24" s="250"/>
      <c r="O24" s="81">
        <v>1</v>
      </c>
      <c r="P24" s="250"/>
      <c r="Q24" s="300"/>
      <c r="R24" s="93"/>
      <c r="S24" s="2"/>
      <c r="T24" s="2"/>
      <c r="U24" s="2"/>
      <c r="V24" s="2"/>
      <c r="W24" s="2"/>
      <c r="X24" s="2"/>
      <c r="Y24" s="2"/>
      <c r="Z24" s="2"/>
    </row>
    <row r="25" spans="1:26" ht="100.5" customHeight="1" x14ac:dyDescent="0.25">
      <c r="A25" s="300"/>
      <c r="B25" s="250"/>
      <c r="C25" s="250"/>
      <c r="D25" s="250"/>
      <c r="E25" s="251"/>
      <c r="F25" s="251"/>
      <c r="G25" s="250"/>
      <c r="H25" s="49" t="s">
        <v>193</v>
      </c>
      <c r="I25" s="34">
        <v>0.2</v>
      </c>
      <c r="J25" s="250"/>
      <c r="K25" s="250"/>
      <c r="L25" s="250"/>
      <c r="M25" s="250"/>
      <c r="N25" s="251"/>
      <c r="O25" s="81">
        <v>1</v>
      </c>
      <c r="P25" s="251"/>
      <c r="Q25" s="300"/>
      <c r="R25" s="93"/>
      <c r="S25" s="2"/>
      <c r="T25" s="2"/>
      <c r="U25" s="2"/>
      <c r="V25" s="2"/>
      <c r="W25" s="2"/>
      <c r="X25" s="2"/>
      <c r="Y25" s="2"/>
      <c r="Z25" s="2"/>
    </row>
    <row r="26" spans="1:26" ht="112.5" customHeight="1" x14ac:dyDescent="0.25">
      <c r="A26" s="300"/>
      <c r="B26" s="250"/>
      <c r="C26" s="251"/>
      <c r="D26" s="250"/>
      <c r="E26" s="23" t="s">
        <v>44</v>
      </c>
      <c r="F26" s="28">
        <v>0</v>
      </c>
      <c r="G26" s="250"/>
      <c r="H26" s="49" t="s">
        <v>194</v>
      </c>
      <c r="I26" s="34">
        <v>0.2</v>
      </c>
      <c r="J26" s="250"/>
      <c r="K26" s="250"/>
      <c r="L26" s="250"/>
      <c r="M26" s="250"/>
      <c r="N26" s="12">
        <v>3</v>
      </c>
      <c r="O26" s="94">
        <v>1</v>
      </c>
      <c r="P26" s="95" t="s">
        <v>195</v>
      </c>
      <c r="Q26" s="332"/>
      <c r="R26" s="95"/>
      <c r="S26" s="2"/>
      <c r="T26" s="2"/>
      <c r="U26" s="2"/>
      <c r="V26" s="2"/>
      <c r="W26" s="2"/>
      <c r="X26" s="2"/>
      <c r="Y26" s="2"/>
      <c r="Z26" s="2"/>
    </row>
    <row r="27" spans="1:26" ht="54" customHeight="1" x14ac:dyDescent="0.25">
      <c r="A27" s="300"/>
      <c r="B27" s="250"/>
      <c r="C27" s="87"/>
      <c r="D27" s="87"/>
      <c r="E27" s="96"/>
      <c r="F27" s="96"/>
      <c r="G27" s="87"/>
      <c r="H27" s="87"/>
      <c r="I27" s="41">
        <f>SUM(I22:I26)</f>
        <v>1</v>
      </c>
      <c r="J27" s="366" t="s">
        <v>81</v>
      </c>
      <c r="K27" s="266"/>
      <c r="L27" s="271"/>
      <c r="M27" s="42">
        <v>0.25</v>
      </c>
      <c r="N27" s="87"/>
      <c r="O27" s="89">
        <f>((AVERAGE(O22:O26)*M27))</f>
        <v>0.25</v>
      </c>
      <c r="P27" s="391"/>
      <c r="Q27" s="307"/>
      <c r="R27" s="308"/>
      <c r="S27" s="2"/>
      <c r="T27" s="2"/>
      <c r="U27" s="2"/>
      <c r="V27" s="2"/>
      <c r="W27" s="2"/>
      <c r="X27" s="2"/>
      <c r="Y27" s="2"/>
      <c r="Z27" s="2"/>
    </row>
    <row r="28" spans="1:26" ht="68.25" customHeight="1" x14ac:dyDescent="0.25">
      <c r="A28" s="300"/>
      <c r="B28" s="250"/>
      <c r="C28" s="408" t="s">
        <v>196</v>
      </c>
      <c r="D28" s="269" t="s">
        <v>197</v>
      </c>
      <c r="E28" s="258" t="s">
        <v>30</v>
      </c>
      <c r="F28" s="261">
        <v>5</v>
      </c>
      <c r="G28" s="272" t="s">
        <v>84</v>
      </c>
      <c r="H28" s="49" t="s">
        <v>198</v>
      </c>
      <c r="I28" s="34">
        <v>0.3</v>
      </c>
      <c r="J28" s="289" t="s">
        <v>199</v>
      </c>
      <c r="K28" s="258" t="s">
        <v>200</v>
      </c>
      <c r="L28" s="269" t="s">
        <v>87</v>
      </c>
      <c r="M28" s="269" t="s">
        <v>88</v>
      </c>
      <c r="N28" s="369">
        <v>0</v>
      </c>
      <c r="O28" s="97">
        <v>0</v>
      </c>
      <c r="P28" s="374"/>
      <c r="Q28" s="374" t="s">
        <v>201</v>
      </c>
      <c r="R28" s="374"/>
      <c r="S28" s="2"/>
      <c r="T28" s="2"/>
      <c r="U28" s="2"/>
      <c r="V28" s="2"/>
      <c r="W28" s="2"/>
      <c r="X28" s="2"/>
      <c r="Y28" s="2"/>
      <c r="Z28" s="2"/>
    </row>
    <row r="29" spans="1:26" ht="109.5" customHeight="1" x14ac:dyDescent="0.25">
      <c r="A29" s="300"/>
      <c r="B29" s="250"/>
      <c r="C29" s="300"/>
      <c r="D29" s="250"/>
      <c r="E29" s="251"/>
      <c r="F29" s="251"/>
      <c r="G29" s="250"/>
      <c r="H29" s="49" t="s">
        <v>89</v>
      </c>
      <c r="I29" s="34">
        <v>0.2</v>
      </c>
      <c r="J29" s="250"/>
      <c r="K29" s="250"/>
      <c r="L29" s="250"/>
      <c r="M29" s="250"/>
      <c r="N29" s="251"/>
      <c r="O29" s="97">
        <v>0</v>
      </c>
      <c r="P29" s="250"/>
      <c r="Q29" s="250"/>
      <c r="R29" s="250"/>
      <c r="S29" s="2"/>
      <c r="T29" s="2"/>
      <c r="U29" s="2"/>
      <c r="V29" s="2"/>
      <c r="W29" s="2"/>
      <c r="X29" s="2"/>
      <c r="Y29" s="2"/>
      <c r="Z29" s="2"/>
    </row>
    <row r="30" spans="1:26" ht="98.25" customHeight="1" x14ac:dyDescent="0.25">
      <c r="A30" s="300"/>
      <c r="B30" s="250"/>
      <c r="C30" s="300"/>
      <c r="D30" s="251"/>
      <c r="E30" s="83" t="s">
        <v>44</v>
      </c>
      <c r="F30" s="32">
        <v>5</v>
      </c>
      <c r="G30" s="251"/>
      <c r="H30" s="49" t="s">
        <v>90</v>
      </c>
      <c r="I30" s="34">
        <v>0.1</v>
      </c>
      <c r="J30" s="251"/>
      <c r="K30" s="251"/>
      <c r="L30" s="251"/>
      <c r="M30" s="251"/>
      <c r="N30" s="84">
        <v>0</v>
      </c>
      <c r="O30" s="97">
        <v>0</v>
      </c>
      <c r="P30" s="251"/>
      <c r="Q30" s="251"/>
      <c r="R30" s="250"/>
      <c r="S30" s="2"/>
      <c r="T30" s="2"/>
      <c r="U30" s="2"/>
      <c r="V30" s="2"/>
      <c r="W30" s="2"/>
      <c r="X30" s="2"/>
      <c r="Y30" s="2"/>
      <c r="Z30" s="2"/>
    </row>
    <row r="31" spans="1:26" ht="100.5" customHeight="1" x14ac:dyDescent="0.25">
      <c r="A31" s="300"/>
      <c r="B31" s="250"/>
      <c r="C31" s="300"/>
      <c r="D31" s="272" t="s">
        <v>202</v>
      </c>
      <c r="E31" s="83" t="s">
        <v>30</v>
      </c>
      <c r="F31" s="32">
        <v>10</v>
      </c>
      <c r="G31" s="272" t="s">
        <v>92</v>
      </c>
      <c r="H31" s="49" t="s">
        <v>203</v>
      </c>
      <c r="I31" s="34">
        <v>0.2</v>
      </c>
      <c r="J31" s="405" t="s">
        <v>204</v>
      </c>
      <c r="K31" s="258" t="s">
        <v>205</v>
      </c>
      <c r="L31" s="269" t="s">
        <v>96</v>
      </c>
      <c r="M31" s="258" t="s">
        <v>97</v>
      </c>
      <c r="N31" s="20">
        <v>10</v>
      </c>
      <c r="O31" s="97">
        <v>1</v>
      </c>
      <c r="P31" s="373" t="s">
        <v>206</v>
      </c>
      <c r="Q31" s="374" t="s">
        <v>206</v>
      </c>
      <c r="R31" s="250"/>
      <c r="S31" s="2"/>
      <c r="T31" s="2"/>
      <c r="U31" s="2"/>
      <c r="V31" s="2"/>
      <c r="W31" s="2"/>
      <c r="X31" s="2"/>
      <c r="Y31" s="2"/>
      <c r="Z31" s="2"/>
    </row>
    <row r="32" spans="1:26" ht="113.25" customHeight="1" x14ac:dyDescent="0.25">
      <c r="A32" s="300"/>
      <c r="B32" s="317"/>
      <c r="C32" s="300"/>
      <c r="D32" s="250"/>
      <c r="E32" s="68" t="s">
        <v>44</v>
      </c>
      <c r="F32" s="31">
        <v>3</v>
      </c>
      <c r="G32" s="250"/>
      <c r="H32" s="15" t="s">
        <v>98</v>
      </c>
      <c r="I32" s="34">
        <v>0.2</v>
      </c>
      <c r="J32" s="406"/>
      <c r="K32" s="250"/>
      <c r="L32" s="250"/>
      <c r="M32" s="251"/>
      <c r="N32" s="84">
        <v>3</v>
      </c>
      <c r="O32" s="97">
        <v>1</v>
      </c>
      <c r="P32" s="251"/>
      <c r="Q32" s="251"/>
      <c r="R32" s="251"/>
      <c r="S32" s="2"/>
      <c r="T32" s="2"/>
      <c r="U32" s="2"/>
      <c r="V32" s="2"/>
      <c r="W32" s="2"/>
      <c r="X32" s="2"/>
      <c r="Y32" s="2"/>
      <c r="Z32" s="2"/>
    </row>
    <row r="33" spans="1:26" ht="72.75" customHeight="1" x14ac:dyDescent="0.25">
      <c r="A33" s="270"/>
      <c r="B33" s="266"/>
      <c r="C33" s="266"/>
      <c r="D33" s="266"/>
      <c r="E33" s="266"/>
      <c r="F33" s="266"/>
      <c r="G33" s="266"/>
      <c r="H33" s="271"/>
      <c r="I33" s="98">
        <f>SUM(I28:I32)</f>
        <v>1</v>
      </c>
      <c r="J33" s="338" t="s">
        <v>107</v>
      </c>
      <c r="K33" s="266"/>
      <c r="L33" s="271"/>
      <c r="M33" s="99">
        <v>0.1</v>
      </c>
      <c r="N33" s="87"/>
      <c r="O33" s="89">
        <f>(AVERAGE(O28:O32))*M33</f>
        <v>4.0000000000000008E-2</v>
      </c>
      <c r="P33" s="370"/>
      <c r="Q33" s="263"/>
      <c r="R33" s="264"/>
      <c r="S33" s="2"/>
      <c r="T33" s="2"/>
      <c r="U33" s="2"/>
      <c r="V33" s="2"/>
      <c r="W33" s="2"/>
      <c r="X33" s="2"/>
      <c r="Y33" s="2"/>
      <c r="Z33" s="2"/>
    </row>
    <row r="34" spans="1:26" ht="50.25" customHeight="1" x14ac:dyDescent="0.25">
      <c r="A34" s="403" t="s">
        <v>108</v>
      </c>
      <c r="B34" s="263"/>
      <c r="C34" s="263"/>
      <c r="D34" s="263"/>
      <c r="E34" s="263"/>
      <c r="F34" s="264"/>
      <c r="G34" s="100">
        <f>((N8+N13+N16+N19+N22+N28+N31)/(F8+F13+F16+F19+F22+F28+F31))</f>
        <v>0.78787878787878785</v>
      </c>
      <c r="H34" s="403" t="s">
        <v>109</v>
      </c>
      <c r="I34" s="263"/>
      <c r="J34" s="263"/>
      <c r="K34" s="263"/>
      <c r="L34" s="404"/>
      <c r="M34" s="64">
        <f>((N12+N14+N18+N20+N26+N30+N32)/(F12+F14+F18+F20+F26+F30+F32))</f>
        <v>0.5</v>
      </c>
      <c r="N34" s="371"/>
      <c r="O34" s="266"/>
      <c r="P34" s="266"/>
      <c r="Q34" s="266"/>
      <c r="R34" s="271"/>
      <c r="S34" s="2"/>
      <c r="T34" s="2"/>
      <c r="U34" s="2"/>
      <c r="V34" s="2"/>
      <c r="W34" s="2"/>
      <c r="X34" s="2"/>
      <c r="Y34" s="2"/>
      <c r="Z34" s="2"/>
    </row>
    <row r="35" spans="1:26" ht="44.25" customHeight="1" x14ac:dyDescent="0.25">
      <c r="A35" s="268" t="s">
        <v>110</v>
      </c>
      <c r="B35" s="266"/>
      <c r="C35" s="266"/>
      <c r="D35" s="266"/>
      <c r="E35" s="266"/>
      <c r="F35" s="266"/>
      <c r="G35" s="266"/>
      <c r="H35" s="266"/>
      <c r="I35" s="266"/>
      <c r="J35" s="266"/>
      <c r="K35" s="266"/>
      <c r="L35" s="266"/>
      <c r="M35" s="266"/>
      <c r="N35" s="271"/>
      <c r="O35" s="101">
        <f>O15+O21+O27+O33</f>
        <v>0.33285714285714285</v>
      </c>
      <c r="P35" s="387"/>
      <c r="Q35" s="266"/>
      <c r="R35" s="271"/>
      <c r="S35" s="2"/>
      <c r="T35" s="2"/>
      <c r="U35" s="2"/>
      <c r="V35" s="2"/>
      <c r="W35" s="2"/>
      <c r="X35" s="2"/>
      <c r="Y35" s="2"/>
      <c r="Z35" s="2"/>
    </row>
    <row r="36" spans="1:26" ht="83.25" customHeight="1" x14ac:dyDescent="0.25">
      <c r="A36" s="297" t="s">
        <v>111</v>
      </c>
      <c r="B36" s="298">
        <v>0.3</v>
      </c>
      <c r="C36" s="269" t="s">
        <v>112</v>
      </c>
      <c r="D36" s="272" t="s">
        <v>207</v>
      </c>
      <c r="E36" s="83" t="s">
        <v>30</v>
      </c>
      <c r="F36" s="34">
        <v>0.05</v>
      </c>
      <c r="G36" s="272" t="s">
        <v>116</v>
      </c>
      <c r="H36" s="272" t="s">
        <v>117</v>
      </c>
      <c r="I36" s="34">
        <v>0.2</v>
      </c>
      <c r="J36" s="289" t="s">
        <v>118</v>
      </c>
      <c r="K36" s="258" t="s">
        <v>208</v>
      </c>
      <c r="L36" s="258" t="s">
        <v>120</v>
      </c>
      <c r="M36" s="269" t="s">
        <v>121</v>
      </c>
      <c r="N36" s="20">
        <v>0</v>
      </c>
      <c r="O36" s="102">
        <v>0</v>
      </c>
      <c r="P36" s="374" t="s">
        <v>209</v>
      </c>
      <c r="Q36" s="374" t="s">
        <v>209</v>
      </c>
      <c r="R36" s="374"/>
      <c r="S36" s="2"/>
      <c r="T36" s="2"/>
      <c r="U36" s="2"/>
      <c r="V36" s="2"/>
      <c r="W36" s="2"/>
      <c r="X36" s="2"/>
      <c r="Y36" s="2"/>
      <c r="Z36" s="2"/>
    </row>
    <row r="37" spans="1:26" ht="81.75" customHeight="1" x14ac:dyDescent="0.25">
      <c r="A37" s="250"/>
      <c r="B37" s="250"/>
      <c r="C37" s="250"/>
      <c r="D37" s="251"/>
      <c r="E37" s="83" t="s">
        <v>44</v>
      </c>
      <c r="F37" s="103">
        <v>0.03</v>
      </c>
      <c r="G37" s="251"/>
      <c r="H37" s="251"/>
      <c r="I37" s="34">
        <v>0.2</v>
      </c>
      <c r="J37" s="251"/>
      <c r="K37" s="251"/>
      <c r="L37" s="251"/>
      <c r="M37" s="251"/>
      <c r="N37" s="84">
        <v>0</v>
      </c>
      <c r="O37" s="102">
        <v>0</v>
      </c>
      <c r="P37" s="250"/>
      <c r="Q37" s="250"/>
      <c r="R37" s="250"/>
      <c r="S37" s="2"/>
      <c r="T37" s="2"/>
      <c r="U37" s="2"/>
      <c r="V37" s="2"/>
      <c r="W37" s="2"/>
      <c r="X37" s="2"/>
      <c r="Y37" s="2"/>
      <c r="Z37" s="2"/>
    </row>
    <row r="38" spans="1:26" ht="63.75" customHeight="1" x14ac:dyDescent="0.25">
      <c r="A38" s="250"/>
      <c r="B38" s="250"/>
      <c r="C38" s="250"/>
      <c r="D38" s="272" t="s">
        <v>210</v>
      </c>
      <c r="E38" s="83" t="s">
        <v>30</v>
      </c>
      <c r="F38" s="28">
        <v>2</v>
      </c>
      <c r="G38" s="272" t="s">
        <v>125</v>
      </c>
      <c r="H38" s="272" t="s">
        <v>126</v>
      </c>
      <c r="I38" s="34">
        <v>0.15</v>
      </c>
      <c r="J38" s="289" t="s">
        <v>211</v>
      </c>
      <c r="K38" s="258" t="s">
        <v>212</v>
      </c>
      <c r="L38" s="258" t="s">
        <v>128</v>
      </c>
      <c r="M38" s="258" t="s">
        <v>129</v>
      </c>
      <c r="N38" s="20">
        <v>0</v>
      </c>
      <c r="O38" s="102">
        <v>0</v>
      </c>
      <c r="P38" s="250"/>
      <c r="Q38" s="250"/>
      <c r="R38" s="250"/>
      <c r="S38" s="2"/>
      <c r="T38" s="2"/>
      <c r="U38" s="2"/>
      <c r="V38" s="2"/>
      <c r="W38" s="2"/>
      <c r="X38" s="2"/>
      <c r="Y38" s="2"/>
      <c r="Z38" s="2"/>
    </row>
    <row r="39" spans="1:26" ht="52.5" customHeight="1" x14ac:dyDescent="0.25">
      <c r="A39" s="250"/>
      <c r="B39" s="250"/>
      <c r="C39" s="251"/>
      <c r="D39" s="251"/>
      <c r="E39" s="83" t="s">
        <v>44</v>
      </c>
      <c r="F39" s="28">
        <v>1</v>
      </c>
      <c r="G39" s="251"/>
      <c r="H39" s="251"/>
      <c r="I39" s="34">
        <v>0.15</v>
      </c>
      <c r="J39" s="251"/>
      <c r="K39" s="251"/>
      <c r="L39" s="251"/>
      <c r="M39" s="251"/>
      <c r="N39" s="104">
        <v>0</v>
      </c>
      <c r="O39" s="102">
        <v>0</v>
      </c>
      <c r="P39" s="250"/>
      <c r="Q39" s="251"/>
      <c r="R39" s="250"/>
      <c r="S39" s="2"/>
      <c r="T39" s="2"/>
      <c r="U39" s="2"/>
      <c r="V39" s="2"/>
      <c r="W39" s="2"/>
      <c r="X39" s="2"/>
      <c r="Y39" s="2"/>
      <c r="Z39" s="2"/>
    </row>
    <row r="40" spans="1:26" ht="75" customHeight="1" x14ac:dyDescent="0.25">
      <c r="A40" s="250"/>
      <c r="B40" s="250"/>
      <c r="C40" s="269" t="s">
        <v>130</v>
      </c>
      <c r="D40" s="272" t="s">
        <v>213</v>
      </c>
      <c r="E40" s="83" t="s">
        <v>30</v>
      </c>
      <c r="F40" s="28">
        <v>1</v>
      </c>
      <c r="G40" s="272" t="s">
        <v>132</v>
      </c>
      <c r="H40" s="49" t="s">
        <v>214</v>
      </c>
      <c r="I40" s="34">
        <v>0.15</v>
      </c>
      <c r="J40" s="392" t="s">
        <v>363</v>
      </c>
      <c r="K40" s="344" t="s">
        <v>367</v>
      </c>
      <c r="L40" s="261" t="s">
        <v>136</v>
      </c>
      <c r="M40" s="259" t="s">
        <v>52</v>
      </c>
      <c r="N40" s="20">
        <v>1</v>
      </c>
      <c r="O40" s="105">
        <v>1</v>
      </c>
      <c r="P40" s="374" t="s">
        <v>215</v>
      </c>
      <c r="Q40" s="374" t="s">
        <v>216</v>
      </c>
      <c r="R40" s="250"/>
      <c r="S40" s="2"/>
      <c r="T40" s="2"/>
      <c r="U40" s="2"/>
      <c r="V40" s="2"/>
      <c r="W40" s="2"/>
      <c r="X40" s="2"/>
      <c r="Y40" s="2"/>
      <c r="Z40" s="2"/>
    </row>
    <row r="41" spans="1:26" ht="58.5" customHeight="1" x14ac:dyDescent="0.25">
      <c r="A41" s="251"/>
      <c r="B41" s="251"/>
      <c r="C41" s="251"/>
      <c r="D41" s="251"/>
      <c r="E41" s="83" t="s">
        <v>44</v>
      </c>
      <c r="F41" s="28">
        <v>1</v>
      </c>
      <c r="G41" s="251"/>
      <c r="H41" s="49" t="s">
        <v>137</v>
      </c>
      <c r="I41" s="34">
        <v>0.15</v>
      </c>
      <c r="J41" s="251"/>
      <c r="K41" s="251"/>
      <c r="L41" s="251"/>
      <c r="M41" s="260"/>
      <c r="N41" s="84">
        <v>1</v>
      </c>
      <c r="O41" s="105">
        <v>1</v>
      </c>
      <c r="P41" s="251"/>
      <c r="Q41" s="251"/>
      <c r="R41" s="251"/>
      <c r="S41" s="2"/>
      <c r="T41" s="2"/>
      <c r="U41" s="2"/>
      <c r="V41" s="2"/>
      <c r="W41" s="2"/>
      <c r="X41" s="2"/>
      <c r="Y41" s="2"/>
      <c r="Z41" s="2"/>
    </row>
    <row r="42" spans="1:26" ht="56.25" customHeight="1" x14ac:dyDescent="0.25">
      <c r="A42" s="270"/>
      <c r="B42" s="266"/>
      <c r="C42" s="266"/>
      <c r="D42" s="266"/>
      <c r="E42" s="266"/>
      <c r="F42" s="266"/>
      <c r="G42" s="266"/>
      <c r="H42" s="271"/>
      <c r="I42" s="61">
        <f>SUM(I36:I41)</f>
        <v>1</v>
      </c>
      <c r="J42" s="338" t="s">
        <v>138</v>
      </c>
      <c r="K42" s="266"/>
      <c r="L42" s="271"/>
      <c r="M42" s="62">
        <v>0.3</v>
      </c>
      <c r="N42" s="106"/>
      <c r="O42" s="89">
        <f>(AVERAGE(O36:O41))*M42</f>
        <v>9.9999999999999992E-2</v>
      </c>
      <c r="P42" s="386"/>
      <c r="Q42" s="263"/>
      <c r="R42" s="264"/>
      <c r="S42" s="2"/>
      <c r="T42" s="2"/>
      <c r="U42" s="2"/>
      <c r="V42" s="2"/>
      <c r="W42" s="2"/>
      <c r="X42" s="2"/>
      <c r="Y42" s="2"/>
      <c r="Z42" s="2"/>
    </row>
    <row r="43" spans="1:26" ht="65.25" customHeight="1" x14ac:dyDescent="0.25">
      <c r="A43" s="265" t="s">
        <v>139</v>
      </c>
      <c r="B43" s="266"/>
      <c r="C43" s="266"/>
      <c r="D43" s="266"/>
      <c r="E43" s="266"/>
      <c r="F43" s="271"/>
      <c r="G43" s="64">
        <f>((N36+N38+N40)/(F36+F38+F40))</f>
        <v>0.32786885245901642</v>
      </c>
      <c r="H43" s="265" t="s">
        <v>140</v>
      </c>
      <c r="I43" s="266"/>
      <c r="J43" s="266"/>
      <c r="K43" s="266"/>
      <c r="L43" s="267"/>
      <c r="M43" s="64">
        <f>((N37+N39+N41)/(F37+F39+F41))</f>
        <v>0.4926108374384236</v>
      </c>
      <c r="N43" s="371"/>
      <c r="O43" s="266"/>
      <c r="P43" s="266"/>
      <c r="Q43" s="266"/>
      <c r="R43" s="271"/>
      <c r="S43" s="2"/>
      <c r="T43" s="2"/>
      <c r="U43" s="2"/>
      <c r="V43" s="2"/>
      <c r="W43" s="2"/>
      <c r="X43" s="2"/>
      <c r="Y43" s="2"/>
      <c r="Z43" s="2"/>
    </row>
    <row r="44" spans="1:26" ht="36" customHeight="1" x14ac:dyDescent="0.25">
      <c r="A44" s="268" t="s">
        <v>141</v>
      </c>
      <c r="B44" s="266"/>
      <c r="C44" s="266"/>
      <c r="D44" s="266"/>
      <c r="E44" s="266"/>
      <c r="F44" s="266"/>
      <c r="G44" s="266"/>
      <c r="H44" s="266"/>
      <c r="I44" s="266"/>
      <c r="J44" s="266"/>
      <c r="K44" s="266"/>
      <c r="L44" s="266"/>
      <c r="M44" s="266"/>
      <c r="N44" s="271"/>
      <c r="O44" s="101">
        <f>O42</f>
        <v>9.9999999999999992E-2</v>
      </c>
      <c r="P44" s="387"/>
      <c r="Q44" s="266"/>
      <c r="R44" s="271"/>
      <c r="S44" s="2"/>
      <c r="T44" s="2"/>
      <c r="U44" s="2"/>
      <c r="V44" s="2"/>
      <c r="W44" s="2"/>
      <c r="X44" s="2"/>
      <c r="Y44" s="2"/>
      <c r="Z44" s="2"/>
    </row>
    <row r="45" spans="1:26" ht="60" customHeight="1" x14ac:dyDescent="0.25">
      <c r="A45" s="359" t="s">
        <v>142</v>
      </c>
      <c r="B45" s="298">
        <v>0.15</v>
      </c>
      <c r="C45" s="272" t="s">
        <v>143</v>
      </c>
      <c r="D45" s="272" t="s">
        <v>217</v>
      </c>
      <c r="E45" s="83" t="s">
        <v>30</v>
      </c>
      <c r="F45" s="32">
        <v>100</v>
      </c>
      <c r="G45" s="272" t="s">
        <v>145</v>
      </c>
      <c r="H45" s="76" t="s">
        <v>146</v>
      </c>
      <c r="I45" s="34">
        <v>0.67</v>
      </c>
      <c r="J45" s="258" t="s">
        <v>218</v>
      </c>
      <c r="K45" s="393">
        <v>0</v>
      </c>
      <c r="L45" s="269" t="s">
        <v>220</v>
      </c>
      <c r="M45" s="258" t="s">
        <v>150</v>
      </c>
      <c r="N45" s="20">
        <v>34</v>
      </c>
      <c r="O45" s="81">
        <v>0.34</v>
      </c>
      <c r="P45" s="374"/>
      <c r="Q45" s="374" t="s">
        <v>221</v>
      </c>
      <c r="R45" s="374"/>
      <c r="S45" s="2"/>
      <c r="T45" s="2"/>
      <c r="U45" s="2"/>
      <c r="V45" s="2"/>
      <c r="W45" s="2"/>
      <c r="X45" s="2"/>
      <c r="Y45" s="2"/>
      <c r="Z45" s="2"/>
    </row>
    <row r="46" spans="1:26" ht="66.75" customHeight="1" x14ac:dyDescent="0.25">
      <c r="A46" s="251"/>
      <c r="B46" s="317"/>
      <c r="C46" s="251"/>
      <c r="D46" s="251"/>
      <c r="E46" s="83" t="s">
        <v>44</v>
      </c>
      <c r="F46" s="32">
        <v>50</v>
      </c>
      <c r="G46" s="251"/>
      <c r="H46" s="76" t="s">
        <v>146</v>
      </c>
      <c r="I46" s="34">
        <v>0.33</v>
      </c>
      <c r="J46" s="251"/>
      <c r="K46" s="394"/>
      <c r="L46" s="251"/>
      <c r="M46" s="251"/>
      <c r="N46" s="84">
        <v>18</v>
      </c>
      <c r="O46" s="81">
        <f>N46/F46</f>
        <v>0.36</v>
      </c>
      <c r="P46" s="251"/>
      <c r="Q46" s="251"/>
      <c r="R46" s="251"/>
      <c r="S46" s="2"/>
      <c r="T46" s="2"/>
      <c r="U46" s="2"/>
      <c r="V46" s="2"/>
      <c r="W46" s="2"/>
      <c r="X46" s="2"/>
      <c r="Y46" s="2"/>
      <c r="Z46" s="2"/>
    </row>
    <row r="47" spans="1:26" ht="38.25" customHeight="1" x14ac:dyDescent="0.25">
      <c r="A47" s="270"/>
      <c r="B47" s="266"/>
      <c r="C47" s="266"/>
      <c r="D47" s="266"/>
      <c r="E47" s="266"/>
      <c r="F47" s="266"/>
      <c r="G47" s="266"/>
      <c r="H47" s="271"/>
      <c r="I47" s="61">
        <f>SUM(I45:I46)</f>
        <v>1</v>
      </c>
      <c r="J47" s="338" t="s">
        <v>152</v>
      </c>
      <c r="K47" s="266"/>
      <c r="L47" s="271"/>
      <c r="M47" s="42">
        <v>0.15</v>
      </c>
      <c r="N47" s="88"/>
      <c r="O47" s="89">
        <f>(AVERAGE(O45:O46))*M47</f>
        <v>5.2499999999999998E-2</v>
      </c>
      <c r="P47" s="387"/>
      <c r="Q47" s="266"/>
      <c r="R47" s="271"/>
      <c r="S47" s="2"/>
      <c r="T47" s="2"/>
      <c r="U47" s="2"/>
      <c r="V47" s="2"/>
      <c r="W47" s="2"/>
      <c r="X47" s="2"/>
      <c r="Y47" s="2"/>
      <c r="Z47" s="2"/>
    </row>
    <row r="48" spans="1:26" ht="48.75" customHeight="1" x14ac:dyDescent="0.25">
      <c r="A48" s="265" t="s">
        <v>153</v>
      </c>
      <c r="B48" s="266"/>
      <c r="C48" s="266"/>
      <c r="D48" s="266"/>
      <c r="E48" s="266"/>
      <c r="F48" s="271"/>
      <c r="G48" s="64">
        <v>1</v>
      </c>
      <c r="H48" s="265" t="s">
        <v>154</v>
      </c>
      <c r="I48" s="266"/>
      <c r="J48" s="266"/>
      <c r="K48" s="266"/>
      <c r="L48" s="267"/>
      <c r="M48" s="64">
        <f>((N46)/(F46))</f>
        <v>0.36</v>
      </c>
      <c r="N48" s="371"/>
      <c r="O48" s="266"/>
      <c r="P48" s="266"/>
      <c r="Q48" s="266"/>
      <c r="R48" s="271"/>
      <c r="S48" s="2"/>
      <c r="T48" s="2"/>
      <c r="U48" s="2"/>
      <c r="V48" s="2"/>
      <c r="W48" s="2"/>
      <c r="X48" s="2"/>
      <c r="Y48" s="2"/>
      <c r="Z48" s="2"/>
    </row>
    <row r="49" spans="1:26" ht="57" customHeight="1" x14ac:dyDescent="0.25">
      <c r="A49" s="268" t="s">
        <v>155</v>
      </c>
      <c r="B49" s="266"/>
      <c r="C49" s="266"/>
      <c r="D49" s="266"/>
      <c r="E49" s="266"/>
      <c r="F49" s="266"/>
      <c r="G49" s="266"/>
      <c r="H49" s="266"/>
      <c r="I49" s="266"/>
      <c r="J49" s="266"/>
      <c r="K49" s="266"/>
      <c r="L49" s="266"/>
      <c r="M49" s="266"/>
      <c r="N49" s="271"/>
      <c r="O49" s="101">
        <f>O47</f>
        <v>5.2499999999999998E-2</v>
      </c>
      <c r="P49" s="387"/>
      <c r="Q49" s="266"/>
      <c r="R49" s="271"/>
      <c r="S49" s="2"/>
      <c r="T49" s="2"/>
      <c r="U49" s="2"/>
      <c r="V49" s="2"/>
      <c r="W49" s="2"/>
      <c r="X49" s="2"/>
      <c r="Y49" s="2"/>
      <c r="Z49" s="2"/>
    </row>
    <row r="50" spans="1:26" ht="15.75" customHeight="1" x14ac:dyDescent="0.25">
      <c r="A50" s="396"/>
      <c r="B50" s="304"/>
      <c r="C50" s="304"/>
      <c r="D50" s="304"/>
      <c r="E50" s="304"/>
      <c r="F50" s="304"/>
      <c r="G50" s="304"/>
      <c r="H50" s="304"/>
      <c r="I50" s="304"/>
      <c r="J50" s="305"/>
      <c r="K50" s="398" t="s">
        <v>156</v>
      </c>
      <c r="L50" s="304"/>
      <c r="M50" s="304"/>
      <c r="N50" s="305"/>
      <c r="O50" s="399">
        <f>O35+O42+O49</f>
        <v>0.48535714285714282</v>
      </c>
      <c r="P50" s="395"/>
      <c r="Q50" s="304"/>
      <c r="R50" s="305"/>
      <c r="S50" s="2"/>
      <c r="T50" s="2"/>
      <c r="U50" s="2"/>
      <c r="V50" s="2"/>
      <c r="W50" s="2"/>
      <c r="X50" s="2"/>
      <c r="Y50" s="2"/>
      <c r="Z50" s="2"/>
    </row>
    <row r="51" spans="1:26" ht="22.5" customHeight="1" x14ac:dyDescent="0.25">
      <c r="A51" s="397"/>
      <c r="B51" s="332"/>
      <c r="C51" s="332"/>
      <c r="D51" s="332"/>
      <c r="E51" s="332"/>
      <c r="F51" s="332"/>
      <c r="G51" s="332"/>
      <c r="H51" s="332"/>
      <c r="I51" s="332"/>
      <c r="J51" s="277"/>
      <c r="K51" s="260"/>
      <c r="L51" s="332"/>
      <c r="M51" s="332"/>
      <c r="N51" s="277"/>
      <c r="O51" s="251"/>
      <c r="P51" s="260"/>
      <c r="Q51" s="332"/>
      <c r="R51" s="277"/>
      <c r="S51" s="2"/>
      <c r="T51" s="2"/>
      <c r="U51" s="2"/>
      <c r="V51" s="2"/>
      <c r="W51" s="2"/>
      <c r="X51" s="2"/>
      <c r="Y51" s="2"/>
      <c r="Z51" s="2"/>
    </row>
    <row r="52" spans="1:26" ht="15.75" customHeight="1" x14ac:dyDescent="0.25">
      <c r="A52" s="2"/>
      <c r="B52" s="2"/>
      <c r="C52" s="2"/>
      <c r="D52" s="2"/>
      <c r="E52" s="2"/>
      <c r="F52" s="2"/>
      <c r="G52" s="2"/>
      <c r="H52" s="2"/>
      <c r="I52" s="2"/>
      <c r="J52" s="2"/>
      <c r="K52" s="1"/>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1"/>
      <c r="L53" s="2"/>
      <c r="M53" s="2"/>
      <c r="N53" s="2"/>
      <c r="O53" s="2"/>
      <c r="P53" s="2"/>
      <c r="Q53" s="2"/>
      <c r="R53" s="2"/>
      <c r="S53" s="2"/>
      <c r="T53" s="2"/>
      <c r="U53" s="2"/>
      <c r="V53" s="2"/>
      <c r="W53" s="2"/>
      <c r="X53" s="2"/>
      <c r="Y53" s="2"/>
      <c r="Z53" s="2"/>
    </row>
    <row r="54" spans="1:26" ht="15.75" customHeight="1" x14ac:dyDescent="0.25">
      <c r="A54" s="2"/>
      <c r="B54" s="2"/>
      <c r="C54" s="2"/>
      <c r="D54" s="2"/>
      <c r="E54" s="2"/>
      <c r="F54" s="2"/>
      <c r="G54" s="77" t="s">
        <v>157</v>
      </c>
      <c r="H54" s="2"/>
      <c r="I54" s="2"/>
      <c r="J54" s="2"/>
      <c r="K54" s="1"/>
      <c r="L54" s="2"/>
      <c r="M54" s="2"/>
      <c r="N54" s="2"/>
      <c r="O54" s="2"/>
      <c r="P54" s="2"/>
      <c r="Q54" s="2"/>
      <c r="R54" s="2"/>
      <c r="S54" s="2"/>
      <c r="T54" s="2"/>
      <c r="U54" s="2"/>
      <c r="V54" s="2"/>
      <c r="W54" s="2"/>
      <c r="X54" s="2"/>
      <c r="Y54" s="2"/>
      <c r="Z54" s="2"/>
    </row>
    <row r="55" spans="1:26" ht="15.75" customHeight="1" x14ac:dyDescent="0.25">
      <c r="A55" s="2"/>
      <c r="B55" s="2"/>
      <c r="C55" s="2"/>
      <c r="D55" s="2"/>
      <c r="E55" s="2"/>
      <c r="F55" s="2"/>
      <c r="G55" s="77" t="s">
        <v>158</v>
      </c>
      <c r="H55" s="2"/>
      <c r="I55" s="2"/>
      <c r="J55" s="2"/>
      <c r="K55" s="1"/>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1"/>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1"/>
      <c r="L57" s="2"/>
      <c r="M57" s="2"/>
      <c r="N57" s="2"/>
      <c r="O57" s="2"/>
      <c r="P57" s="2"/>
      <c r="Q57" s="2"/>
      <c r="R57" s="2"/>
      <c r="S57" s="2"/>
      <c r="T57" s="2"/>
      <c r="U57" s="2"/>
      <c r="V57" s="2"/>
      <c r="W57" s="2"/>
      <c r="X57" s="2"/>
      <c r="Y57" s="2"/>
      <c r="Z57" s="2"/>
    </row>
    <row r="58" spans="1:26" ht="42.75" customHeight="1" x14ac:dyDescent="0.25">
      <c r="A58" s="107" t="s">
        <v>222</v>
      </c>
      <c r="B58" s="402" t="s">
        <v>223</v>
      </c>
      <c r="C58" s="266"/>
      <c r="D58" s="266"/>
      <c r="E58" s="266"/>
      <c r="F58" s="266"/>
      <c r="G58" s="266"/>
      <c r="H58" s="266"/>
      <c r="I58" s="266"/>
      <c r="J58" s="271"/>
      <c r="K58" s="108"/>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1"/>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1"/>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1"/>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1"/>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1"/>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1"/>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1"/>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1"/>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1"/>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1"/>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1"/>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1"/>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1"/>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1"/>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1"/>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1"/>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1"/>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1"/>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1"/>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1"/>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1"/>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1"/>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1"/>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1"/>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1"/>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1"/>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1"/>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1"/>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1"/>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1"/>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1"/>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1"/>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1"/>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1"/>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1"/>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1"/>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1"/>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1"/>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1"/>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1"/>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1"/>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1"/>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1"/>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1"/>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1"/>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1"/>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1"/>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1"/>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1"/>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1"/>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1"/>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1"/>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1"/>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1"/>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1"/>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1"/>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1"/>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1"/>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1"/>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1"/>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1"/>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1"/>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1"/>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1"/>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1"/>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1"/>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1"/>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1"/>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1"/>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1"/>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1"/>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1"/>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1"/>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1"/>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1"/>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1"/>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1"/>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1"/>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1"/>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1"/>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1"/>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1"/>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1"/>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1"/>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1"/>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1"/>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1"/>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1"/>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1"/>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1"/>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1"/>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1"/>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1"/>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1"/>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1"/>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1"/>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1"/>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1"/>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1"/>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1"/>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1"/>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1"/>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1"/>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1"/>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1"/>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1"/>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1"/>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1"/>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1"/>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1"/>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1"/>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1"/>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1"/>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1"/>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1"/>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1"/>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1"/>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1"/>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1"/>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1"/>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1"/>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1"/>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1"/>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1"/>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1"/>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1"/>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1"/>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1"/>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1"/>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1"/>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1"/>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1"/>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1"/>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1"/>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1"/>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1"/>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1"/>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1"/>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1"/>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1"/>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1"/>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1"/>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1"/>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1"/>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1"/>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1"/>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1"/>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1"/>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1"/>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1"/>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1"/>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1"/>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1"/>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1"/>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1"/>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1"/>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1"/>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1"/>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1"/>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1"/>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1"/>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1"/>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1"/>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1"/>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1"/>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1"/>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1"/>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1"/>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1"/>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1"/>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1"/>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1"/>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1"/>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1"/>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1"/>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1"/>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1"/>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1"/>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1"/>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1"/>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1"/>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1"/>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1"/>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1"/>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1"/>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1"/>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1"/>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1"/>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1"/>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1"/>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1"/>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1"/>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1"/>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1"/>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1"/>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1"/>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1"/>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1"/>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1"/>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1"/>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1"/>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1"/>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1"/>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1"/>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1"/>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1"/>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1"/>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1"/>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1"/>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1"/>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1"/>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1"/>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1"/>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1"/>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1"/>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1"/>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1"/>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1"/>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1"/>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1"/>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1"/>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1"/>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1"/>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1"/>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1"/>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1"/>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1"/>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1"/>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1"/>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1"/>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1"/>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1"/>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1"/>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1"/>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1"/>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1"/>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1"/>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1"/>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1"/>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1"/>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1"/>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1"/>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1"/>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1"/>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1"/>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1"/>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1"/>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1"/>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1"/>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1"/>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1"/>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1"/>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1"/>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1"/>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1"/>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1"/>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1"/>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1"/>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1"/>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1"/>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1"/>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1"/>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1"/>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1"/>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1"/>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1"/>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1"/>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1"/>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1"/>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1"/>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1"/>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1"/>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1"/>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1"/>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1"/>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1"/>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1"/>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1"/>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1"/>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1"/>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1"/>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1"/>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1"/>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1"/>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1"/>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1"/>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1"/>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1"/>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1"/>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1"/>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1"/>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1"/>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1"/>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1"/>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1"/>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1"/>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1"/>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1"/>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1"/>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1"/>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1"/>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1"/>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1"/>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1"/>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1"/>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1"/>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1"/>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1"/>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1"/>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1"/>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1"/>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1"/>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1"/>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1"/>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1"/>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1"/>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1"/>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1"/>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1"/>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1"/>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1"/>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1"/>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1"/>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1"/>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1"/>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1"/>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1"/>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1"/>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1"/>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1"/>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1"/>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1"/>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1"/>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1"/>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1"/>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1"/>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1"/>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1"/>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1"/>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1"/>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1"/>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1"/>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1"/>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1"/>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1"/>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1"/>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1"/>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1"/>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1"/>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1"/>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1"/>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1"/>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1"/>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1"/>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1"/>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1"/>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1"/>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1"/>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1"/>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1"/>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1"/>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1"/>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1"/>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1"/>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1"/>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1"/>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1"/>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1"/>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1"/>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1"/>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1"/>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1"/>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1"/>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1"/>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1"/>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1"/>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1"/>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1"/>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1"/>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1"/>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1"/>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1"/>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1"/>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1"/>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1"/>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1"/>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1"/>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1"/>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1"/>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1"/>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1"/>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1"/>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1"/>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1"/>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1"/>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1"/>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1"/>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1"/>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1"/>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1"/>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1"/>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1"/>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1"/>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1"/>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1"/>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1"/>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1"/>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1"/>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1"/>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1"/>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1"/>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1"/>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1"/>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1"/>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1"/>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1"/>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1"/>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1"/>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1"/>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1"/>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1"/>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1"/>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1"/>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1"/>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1"/>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1"/>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1"/>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1"/>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1"/>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1"/>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1"/>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1"/>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1"/>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1"/>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1"/>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1"/>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1"/>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1"/>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1"/>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1"/>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1"/>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1"/>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1"/>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1"/>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1"/>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1"/>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1"/>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1"/>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1"/>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1"/>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1"/>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1"/>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1"/>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1"/>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1"/>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1"/>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1"/>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1"/>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1"/>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1"/>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1"/>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1"/>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1"/>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1"/>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1"/>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1"/>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1"/>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1"/>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1"/>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1"/>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1"/>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1"/>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1"/>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1"/>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1"/>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1"/>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1"/>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1"/>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1"/>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1"/>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1"/>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1"/>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1"/>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1"/>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1"/>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1"/>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1"/>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1"/>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1"/>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1"/>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1"/>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1"/>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1"/>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1"/>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1"/>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1"/>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1"/>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1"/>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1"/>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1"/>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1"/>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1"/>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1"/>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1"/>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1"/>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1"/>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1"/>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1"/>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1"/>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1"/>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1"/>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1"/>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1"/>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1"/>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1"/>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1"/>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1"/>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1"/>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1"/>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1"/>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1"/>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1"/>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1"/>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1"/>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1"/>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1"/>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1"/>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1"/>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1"/>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1"/>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1"/>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1"/>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1"/>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1"/>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1"/>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1"/>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1"/>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1"/>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1"/>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1"/>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1"/>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1"/>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1"/>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1"/>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1"/>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1"/>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1"/>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1"/>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1"/>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1"/>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1"/>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1"/>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1"/>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1"/>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1"/>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1"/>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1"/>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1"/>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1"/>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1"/>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1"/>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1"/>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1"/>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1"/>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1"/>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1"/>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1"/>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1"/>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1"/>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1"/>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1"/>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1"/>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1"/>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1"/>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1"/>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1"/>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1"/>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1"/>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1"/>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1"/>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1"/>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1"/>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1"/>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1"/>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1"/>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1"/>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1"/>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1"/>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1"/>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1"/>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1"/>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1"/>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1"/>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1"/>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1"/>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1"/>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1"/>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1"/>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1"/>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1"/>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1"/>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1"/>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1"/>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1"/>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1"/>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1"/>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1"/>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1"/>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1"/>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1"/>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1"/>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1"/>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1"/>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1"/>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1"/>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1"/>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1"/>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1"/>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1"/>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1"/>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1"/>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1"/>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1"/>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1"/>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1"/>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1"/>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1"/>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1"/>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1"/>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1"/>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1"/>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1"/>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1"/>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1"/>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1"/>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1"/>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1"/>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1"/>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1"/>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1"/>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1"/>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1"/>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1"/>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1"/>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1"/>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1"/>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1"/>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1"/>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1"/>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1"/>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1"/>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1"/>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1"/>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1"/>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1"/>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1"/>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1"/>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1"/>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1"/>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1"/>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1"/>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1"/>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1"/>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1"/>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1"/>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1"/>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1"/>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1"/>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1"/>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1"/>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1"/>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1"/>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1"/>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1"/>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1"/>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1"/>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1"/>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1"/>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1"/>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1"/>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1"/>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1"/>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1"/>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1"/>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1"/>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1"/>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1"/>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1"/>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1"/>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1"/>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1"/>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1"/>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1"/>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1"/>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1"/>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1"/>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1"/>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1"/>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1"/>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1"/>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1"/>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1"/>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1"/>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1"/>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1"/>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1"/>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1"/>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1"/>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1"/>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1"/>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1"/>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1"/>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1"/>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1"/>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1"/>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1"/>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1"/>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1"/>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1"/>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1"/>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1"/>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1"/>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1"/>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1"/>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1"/>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1"/>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1"/>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1"/>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1"/>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1"/>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1"/>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1"/>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1"/>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1"/>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1"/>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1"/>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1"/>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1"/>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1"/>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1"/>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1"/>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1"/>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1"/>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1"/>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1"/>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1"/>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1"/>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1"/>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1"/>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1"/>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1"/>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1"/>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1"/>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1"/>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1"/>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1"/>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1"/>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1"/>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1"/>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1"/>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1"/>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1"/>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1"/>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1"/>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1"/>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1"/>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1"/>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1"/>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1"/>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1"/>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1"/>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1"/>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1"/>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1"/>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1"/>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1"/>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1"/>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1"/>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1"/>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1"/>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1"/>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1"/>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1"/>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1"/>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1"/>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1"/>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1"/>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1"/>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1"/>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1"/>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1"/>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1"/>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1"/>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1"/>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1"/>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1"/>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1"/>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1"/>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1"/>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1"/>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1"/>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1"/>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1"/>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1"/>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1"/>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1"/>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1"/>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1"/>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1"/>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1"/>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1"/>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1"/>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1"/>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1"/>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1"/>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1"/>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1"/>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1"/>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1"/>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1"/>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1"/>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1"/>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1"/>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1"/>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1"/>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1"/>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1"/>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1"/>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1"/>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1"/>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1"/>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1"/>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1"/>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1"/>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1"/>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1"/>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1"/>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1"/>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1"/>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1"/>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1"/>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1"/>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1"/>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1"/>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1"/>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1"/>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1"/>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1"/>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1"/>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1"/>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1"/>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1"/>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1"/>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1"/>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1"/>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1"/>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1"/>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1"/>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1"/>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1"/>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1"/>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1"/>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1"/>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1"/>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1"/>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1"/>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1"/>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1"/>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1"/>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1"/>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1"/>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1"/>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1"/>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1"/>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1"/>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1"/>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1"/>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1"/>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1"/>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1"/>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1"/>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1"/>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1"/>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1"/>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1"/>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1"/>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1"/>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1"/>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1"/>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1"/>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1"/>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1"/>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1"/>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1"/>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1"/>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1"/>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1"/>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1"/>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1"/>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1"/>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1"/>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1"/>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1"/>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1"/>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1"/>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1"/>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1"/>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1"/>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1"/>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1"/>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1"/>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1"/>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1"/>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1"/>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1"/>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1"/>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1"/>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1"/>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1"/>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1"/>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1"/>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1"/>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1"/>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1"/>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1"/>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1"/>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1"/>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1"/>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1"/>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1"/>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1"/>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1"/>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1"/>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1"/>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1"/>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1"/>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1"/>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1"/>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1"/>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1"/>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1"/>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1"/>
      <c r="L1000" s="2"/>
      <c r="M1000" s="2"/>
      <c r="N1000" s="2"/>
      <c r="O1000" s="2"/>
      <c r="P1000" s="2"/>
      <c r="Q1000" s="2"/>
      <c r="R1000" s="2"/>
      <c r="S1000" s="2"/>
      <c r="T1000" s="2"/>
      <c r="U1000" s="2"/>
      <c r="V1000" s="2"/>
      <c r="W1000" s="2"/>
      <c r="X1000" s="2"/>
      <c r="Y1000" s="2"/>
      <c r="Z1000" s="2"/>
    </row>
  </sheetData>
  <mergeCells count="179">
    <mergeCell ref="G28:G30"/>
    <mergeCell ref="F28:F29"/>
    <mergeCell ref="D31:D32"/>
    <mergeCell ref="G31:G32"/>
    <mergeCell ref="B58:J58"/>
    <mergeCell ref="A33:H33"/>
    <mergeCell ref="A34:F34"/>
    <mergeCell ref="A35:N35"/>
    <mergeCell ref="K28:K30"/>
    <mergeCell ref="L28:L30"/>
    <mergeCell ref="M28:M30"/>
    <mergeCell ref="N28:N29"/>
    <mergeCell ref="J33:L33"/>
    <mergeCell ref="H34:L34"/>
    <mergeCell ref="J31:J32"/>
    <mergeCell ref="K31:K32"/>
    <mergeCell ref="L31:L32"/>
    <mergeCell ref="M31:M32"/>
    <mergeCell ref="J28:J30"/>
    <mergeCell ref="A8:A32"/>
    <mergeCell ref="B8:B32"/>
    <mergeCell ref="C28:C32"/>
    <mergeCell ref="D28:D30"/>
    <mergeCell ref="E28:E29"/>
    <mergeCell ref="G8:G12"/>
    <mergeCell ref="F8:F11"/>
    <mergeCell ref="E22:E25"/>
    <mergeCell ref="G13:G14"/>
    <mergeCell ref="E16:E17"/>
    <mergeCell ref="F16:F17"/>
    <mergeCell ref="G16:G18"/>
    <mergeCell ref="G19:G20"/>
    <mergeCell ref="C22:C26"/>
    <mergeCell ref="D22:D26"/>
    <mergeCell ref="F22:F25"/>
    <mergeCell ref="G22:G26"/>
    <mergeCell ref="D8:D12"/>
    <mergeCell ref="E8:E11"/>
    <mergeCell ref="C8:C14"/>
    <mergeCell ref="D19:D20"/>
    <mergeCell ref="D13:D14"/>
    <mergeCell ref="D16:D18"/>
    <mergeCell ref="C16:C20"/>
    <mergeCell ref="P47:R47"/>
    <mergeCell ref="N48:R48"/>
    <mergeCell ref="P49:R49"/>
    <mergeCell ref="P50:R51"/>
    <mergeCell ref="J47:L47"/>
    <mergeCell ref="H48:L48"/>
    <mergeCell ref="A49:N49"/>
    <mergeCell ref="A50:J51"/>
    <mergeCell ref="K50:N51"/>
    <mergeCell ref="O50:O51"/>
    <mergeCell ref="A45:A46"/>
    <mergeCell ref="B45:B46"/>
    <mergeCell ref="C45:C46"/>
    <mergeCell ref="D45:D46"/>
    <mergeCell ref="A47:H47"/>
    <mergeCell ref="A48:F48"/>
    <mergeCell ref="G40:G41"/>
    <mergeCell ref="J40:J41"/>
    <mergeCell ref="L40:L41"/>
    <mergeCell ref="K40:K41"/>
    <mergeCell ref="A42:H42"/>
    <mergeCell ref="J42:L42"/>
    <mergeCell ref="A43:F43"/>
    <mergeCell ref="H43:L43"/>
    <mergeCell ref="A44:N44"/>
    <mergeCell ref="A36:A41"/>
    <mergeCell ref="B36:B41"/>
    <mergeCell ref="C36:C39"/>
    <mergeCell ref="H36:H37"/>
    <mergeCell ref="K36:K37"/>
    <mergeCell ref="D38:D39"/>
    <mergeCell ref="H38:H39"/>
    <mergeCell ref="J45:J46"/>
    <mergeCell ref="K45:K46"/>
    <mergeCell ref="L45:L46"/>
    <mergeCell ref="M45:M46"/>
    <mergeCell ref="P45:P46"/>
    <mergeCell ref="G36:G37"/>
    <mergeCell ref="G38:G39"/>
    <mergeCell ref="G45:G46"/>
    <mergeCell ref="C40:C41"/>
    <mergeCell ref="D40:D41"/>
    <mergeCell ref="M40:M41"/>
    <mergeCell ref="N43:R43"/>
    <mergeCell ref="P44:R44"/>
    <mergeCell ref="Q45:Q46"/>
    <mergeCell ref="R45:R46"/>
    <mergeCell ref="L36:L37"/>
    <mergeCell ref="M36:M37"/>
    <mergeCell ref="D36:D37"/>
    <mergeCell ref="K38:K39"/>
    <mergeCell ref="L38:L39"/>
    <mergeCell ref="M38:M39"/>
    <mergeCell ref="J36:J37"/>
    <mergeCell ref="J38:J39"/>
    <mergeCell ref="P36:P39"/>
    <mergeCell ref="Q36:Q39"/>
    <mergeCell ref="R36:R41"/>
    <mergeCell ref="P40:P41"/>
    <mergeCell ref="Q40:Q41"/>
    <mergeCell ref="P42:R42"/>
    <mergeCell ref="Q28:Q30"/>
    <mergeCell ref="Q31:Q32"/>
    <mergeCell ref="P35:R35"/>
    <mergeCell ref="P28:P30"/>
    <mergeCell ref="Q6:Q7"/>
    <mergeCell ref="R6:R7"/>
    <mergeCell ref="Q22:Q26"/>
    <mergeCell ref="P27:R27"/>
    <mergeCell ref="P13:P14"/>
    <mergeCell ref="A6:A7"/>
    <mergeCell ref="B6:B7"/>
    <mergeCell ref="C6:C7"/>
    <mergeCell ref="D6:F6"/>
    <mergeCell ref="G6:G7"/>
    <mergeCell ref="H6:H7"/>
    <mergeCell ref="I6:I7"/>
    <mergeCell ref="K6:K7"/>
    <mergeCell ref="P6:P7"/>
    <mergeCell ref="J6:J7"/>
    <mergeCell ref="L6:L7"/>
    <mergeCell ref="N6:N7"/>
    <mergeCell ref="O6:O7"/>
    <mergeCell ref="M6:M7"/>
    <mergeCell ref="N4:R4"/>
    <mergeCell ref="N5:R5"/>
    <mergeCell ref="A1:B4"/>
    <mergeCell ref="C1:R1"/>
    <mergeCell ref="C2:R2"/>
    <mergeCell ref="C3:R3"/>
    <mergeCell ref="C4:G4"/>
    <mergeCell ref="H4:K4"/>
    <mergeCell ref="A5:J5"/>
    <mergeCell ref="N8:N11"/>
    <mergeCell ref="P33:R33"/>
    <mergeCell ref="N34:R34"/>
    <mergeCell ref="P21:R21"/>
    <mergeCell ref="P31:P32"/>
    <mergeCell ref="P19:P20"/>
    <mergeCell ref="P22:P25"/>
    <mergeCell ref="R28:R32"/>
    <mergeCell ref="N22:N25"/>
    <mergeCell ref="P16:P18"/>
    <mergeCell ref="N16:N17"/>
    <mergeCell ref="P8:P12"/>
    <mergeCell ref="Q8:Q12"/>
    <mergeCell ref="Q13:Q14"/>
    <mergeCell ref="P15:R15"/>
    <mergeCell ref="R8:R14"/>
    <mergeCell ref="Q19:Q20"/>
    <mergeCell ref="Q16:Q18"/>
    <mergeCell ref="R16:R20"/>
    <mergeCell ref="L8:L9"/>
    <mergeCell ref="K8:K14"/>
    <mergeCell ref="L11:L12"/>
    <mergeCell ref="M8:M12"/>
    <mergeCell ref="M16:M18"/>
    <mergeCell ref="J13:J14"/>
    <mergeCell ref="J8:J10"/>
    <mergeCell ref="L19:L20"/>
    <mergeCell ref="M13:M14"/>
    <mergeCell ref="L13:L14"/>
    <mergeCell ref="J15:L15"/>
    <mergeCell ref="J21:L21"/>
    <mergeCell ref="J19:J20"/>
    <mergeCell ref="K22:K26"/>
    <mergeCell ref="L22:L26"/>
    <mergeCell ref="M22:M26"/>
    <mergeCell ref="J27:L27"/>
    <mergeCell ref="H13:H14"/>
    <mergeCell ref="M19:M20"/>
    <mergeCell ref="J16:J18"/>
    <mergeCell ref="K16:K18"/>
    <mergeCell ref="L16:L18"/>
    <mergeCell ref="K19:K20"/>
    <mergeCell ref="J22:J26"/>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0"/>
  <sheetViews>
    <sheetView showGridLines="0" topLeftCell="K9" zoomScale="55" zoomScaleNormal="55" workbookViewId="0">
      <selection activeCell="T9" sqref="T9"/>
    </sheetView>
  </sheetViews>
  <sheetFormatPr baseColWidth="10" defaultColWidth="14.42578125" defaultRowHeight="15" customHeight="1" x14ac:dyDescent="0.25"/>
  <cols>
    <col min="1" max="1" width="18.7109375" customWidth="1"/>
    <col min="2" max="2" width="16.570312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5703125" customWidth="1"/>
    <col min="11" max="11" width="51.28515625" customWidth="1"/>
    <col min="12" max="12" width="27.140625" customWidth="1"/>
    <col min="13" max="13" width="29.42578125" customWidth="1"/>
    <col min="14" max="14" width="15.5703125" customWidth="1"/>
    <col min="15" max="15" width="20.140625" customWidth="1"/>
    <col min="16" max="16" width="115.5703125" customWidth="1"/>
    <col min="17" max="17" width="164.28515625" hidden="1" customWidth="1"/>
    <col min="18" max="18" width="80.85546875" hidden="1" customWidth="1"/>
    <col min="19" max="19" width="19.140625" customWidth="1"/>
    <col min="20" max="20" width="16.85546875" customWidth="1"/>
    <col min="21" max="21" width="77.7109375" customWidth="1"/>
    <col min="22" max="22" width="88.140625" customWidth="1"/>
    <col min="23" max="23" width="45.28515625" customWidth="1"/>
  </cols>
  <sheetData>
    <row r="1" spans="1:26" ht="24.75" customHeight="1" x14ac:dyDescent="0.25">
      <c r="A1" s="299"/>
      <c r="B1" s="300"/>
      <c r="C1" s="301" t="s">
        <v>0</v>
      </c>
      <c r="D1" s="300"/>
      <c r="E1" s="300"/>
      <c r="F1" s="300"/>
      <c r="G1" s="300"/>
      <c r="H1" s="300"/>
      <c r="I1" s="300"/>
      <c r="J1" s="300"/>
      <c r="K1" s="300"/>
      <c r="L1" s="300"/>
      <c r="M1" s="300"/>
      <c r="N1" s="300"/>
      <c r="O1" s="300"/>
      <c r="P1" s="300"/>
      <c r="Q1" s="300"/>
      <c r="R1" s="300"/>
      <c r="S1" s="2"/>
      <c r="T1" s="2"/>
      <c r="U1" s="2"/>
      <c r="V1" s="2"/>
      <c r="W1" s="2"/>
      <c r="X1" s="2"/>
      <c r="Y1" s="2"/>
      <c r="Z1" s="2"/>
    </row>
    <row r="2" spans="1:26" ht="22.5" customHeight="1" x14ac:dyDescent="0.25">
      <c r="A2" s="300"/>
      <c r="B2" s="300"/>
      <c r="C2" s="302" t="s">
        <v>1</v>
      </c>
      <c r="D2" s="300"/>
      <c r="E2" s="300"/>
      <c r="F2" s="300"/>
      <c r="G2" s="300"/>
      <c r="H2" s="300"/>
      <c r="I2" s="300"/>
      <c r="J2" s="300"/>
      <c r="K2" s="300"/>
      <c r="L2" s="300"/>
      <c r="M2" s="300"/>
      <c r="N2" s="300"/>
      <c r="O2" s="300"/>
      <c r="P2" s="300"/>
      <c r="Q2" s="300"/>
      <c r="R2" s="300"/>
      <c r="S2" s="2"/>
      <c r="T2" s="2"/>
      <c r="U2" s="2"/>
      <c r="V2" s="2"/>
      <c r="W2" s="2"/>
      <c r="X2" s="2"/>
      <c r="Y2" s="2"/>
      <c r="Z2" s="2"/>
    </row>
    <row r="3" spans="1:26" ht="22.5" customHeight="1" x14ac:dyDescent="0.25">
      <c r="A3" s="300"/>
      <c r="B3" s="300"/>
      <c r="C3" s="302" t="s">
        <v>2</v>
      </c>
      <c r="D3" s="300"/>
      <c r="E3" s="300"/>
      <c r="F3" s="300"/>
      <c r="G3" s="300"/>
      <c r="H3" s="300"/>
      <c r="I3" s="300"/>
      <c r="J3" s="300"/>
      <c r="K3" s="300"/>
      <c r="L3" s="300"/>
      <c r="M3" s="300"/>
      <c r="N3" s="300"/>
      <c r="O3" s="300"/>
      <c r="P3" s="300"/>
      <c r="Q3" s="300"/>
      <c r="R3" s="300"/>
      <c r="S3" s="2"/>
      <c r="T3" s="2"/>
      <c r="U3" s="2"/>
      <c r="V3" s="2"/>
      <c r="W3" s="2"/>
      <c r="X3" s="2"/>
      <c r="Y3" s="2"/>
      <c r="Z3" s="2"/>
    </row>
    <row r="4" spans="1:26" ht="26.25" customHeight="1" x14ac:dyDescent="0.25">
      <c r="A4" s="300"/>
      <c r="B4" s="300"/>
      <c r="C4" s="303" t="s">
        <v>3</v>
      </c>
      <c r="D4" s="304"/>
      <c r="E4" s="304"/>
      <c r="F4" s="304"/>
      <c r="G4" s="305"/>
      <c r="H4" s="379" t="s">
        <v>372</v>
      </c>
      <c r="I4" s="304"/>
      <c r="J4" s="304"/>
      <c r="K4" s="305"/>
      <c r="L4" s="3"/>
      <c r="M4" s="4">
        <v>11139</v>
      </c>
      <c r="N4" s="411" t="s">
        <v>371</v>
      </c>
      <c r="O4" s="412"/>
      <c r="P4" s="412"/>
      <c r="Q4" s="412"/>
      <c r="R4" s="412"/>
      <c r="S4" s="412"/>
      <c r="T4" s="412"/>
      <c r="U4" s="412"/>
      <c r="V4" s="412"/>
      <c r="W4" s="412"/>
      <c r="X4" s="2"/>
      <c r="Y4" s="2"/>
      <c r="Z4" s="2"/>
    </row>
    <row r="5" spans="1:26" ht="31.5" customHeight="1" x14ac:dyDescent="0.25">
      <c r="A5" s="309" t="s">
        <v>373</v>
      </c>
      <c r="B5" s="310"/>
      <c r="C5" s="310"/>
      <c r="D5" s="310"/>
      <c r="E5" s="310"/>
      <c r="F5" s="310"/>
      <c r="G5" s="310"/>
      <c r="H5" s="310"/>
      <c r="I5" s="310"/>
      <c r="J5" s="311"/>
      <c r="K5" s="6" t="s">
        <v>4</v>
      </c>
      <c r="L5" s="7">
        <v>11322</v>
      </c>
      <c r="M5" s="8">
        <v>11322</v>
      </c>
      <c r="N5" s="380" t="s">
        <v>159</v>
      </c>
      <c r="O5" s="266"/>
      <c r="P5" s="266"/>
      <c r="Q5" s="266"/>
      <c r="R5" s="271"/>
      <c r="S5" s="380" t="s">
        <v>159</v>
      </c>
      <c r="T5" s="266"/>
      <c r="U5" s="266"/>
      <c r="V5" s="266"/>
      <c r="W5" s="271"/>
      <c r="X5" s="2"/>
      <c r="Y5" s="2"/>
      <c r="Z5" s="2"/>
    </row>
    <row r="6" spans="1:26" ht="48" customHeight="1" x14ac:dyDescent="0.25">
      <c r="A6" s="315" t="s">
        <v>5</v>
      </c>
      <c r="B6" s="316" t="s">
        <v>6</v>
      </c>
      <c r="C6" s="316" t="s">
        <v>7</v>
      </c>
      <c r="D6" s="381" t="s">
        <v>160</v>
      </c>
      <c r="E6" s="382"/>
      <c r="F6" s="383"/>
      <c r="G6" s="318" t="s">
        <v>9</v>
      </c>
      <c r="H6" s="319" t="s">
        <v>10</v>
      </c>
      <c r="I6" s="319" t="s">
        <v>11</v>
      </c>
      <c r="J6" s="319" t="s">
        <v>12</v>
      </c>
      <c r="K6" s="319" t="s">
        <v>13</v>
      </c>
      <c r="L6" s="333" t="s">
        <v>14</v>
      </c>
      <c r="M6" s="334" t="s">
        <v>15</v>
      </c>
      <c r="N6" s="385" t="s">
        <v>161</v>
      </c>
      <c r="O6" s="385" t="s">
        <v>162</v>
      </c>
      <c r="P6" s="384" t="s">
        <v>163</v>
      </c>
      <c r="Q6" s="388" t="s">
        <v>164</v>
      </c>
      <c r="R6" s="388" t="s">
        <v>165</v>
      </c>
      <c r="S6" s="385" t="s">
        <v>161</v>
      </c>
      <c r="T6" s="385" t="s">
        <v>162</v>
      </c>
      <c r="U6" s="384" t="s">
        <v>163</v>
      </c>
      <c r="V6" s="388" t="s">
        <v>164</v>
      </c>
      <c r="W6" s="388" t="s">
        <v>165</v>
      </c>
      <c r="X6" s="2"/>
      <c r="Y6" s="2"/>
      <c r="Z6" s="2"/>
    </row>
    <row r="7" spans="1:26" ht="77.25" customHeight="1" x14ac:dyDescent="0.25">
      <c r="A7" s="251"/>
      <c r="B7" s="317"/>
      <c r="C7" s="251"/>
      <c r="D7" s="78" t="s">
        <v>166</v>
      </c>
      <c r="E7" s="79" t="s">
        <v>17</v>
      </c>
      <c r="F7" s="79" t="s">
        <v>167</v>
      </c>
      <c r="G7" s="317"/>
      <c r="H7" s="317"/>
      <c r="I7" s="251"/>
      <c r="J7" s="317"/>
      <c r="K7" s="317"/>
      <c r="L7" s="317"/>
      <c r="M7" s="317"/>
      <c r="N7" s="317"/>
      <c r="O7" s="317"/>
      <c r="P7" s="317"/>
      <c r="Q7" s="389"/>
      <c r="R7" s="389"/>
      <c r="S7" s="317"/>
      <c r="T7" s="317"/>
      <c r="U7" s="317"/>
      <c r="V7" s="389"/>
      <c r="W7" s="389"/>
      <c r="X7" s="2"/>
      <c r="Y7" s="2"/>
      <c r="Z7" s="2"/>
    </row>
    <row r="8" spans="1:26" ht="255" customHeight="1" x14ac:dyDescent="0.25">
      <c r="A8" s="407" t="s">
        <v>27</v>
      </c>
      <c r="B8" s="358">
        <v>0.55000000000000004</v>
      </c>
      <c r="C8" s="400" t="s">
        <v>28</v>
      </c>
      <c r="D8" s="269" t="s">
        <v>168</v>
      </c>
      <c r="E8" s="258" t="s">
        <v>30</v>
      </c>
      <c r="F8" s="422" t="s">
        <v>391</v>
      </c>
      <c r="G8" s="272" t="s">
        <v>31</v>
      </c>
      <c r="H8" s="16" t="s">
        <v>32</v>
      </c>
      <c r="I8" s="17">
        <v>0.2</v>
      </c>
      <c r="J8" s="368" t="s">
        <v>33</v>
      </c>
      <c r="K8" s="258" t="s">
        <v>224</v>
      </c>
      <c r="L8" s="258" t="s">
        <v>36</v>
      </c>
      <c r="M8" s="269" t="s">
        <v>37</v>
      </c>
      <c r="N8" s="369">
        <v>0</v>
      </c>
      <c r="O8" s="81">
        <v>0.3</v>
      </c>
      <c r="P8" s="376" t="s">
        <v>225</v>
      </c>
      <c r="Q8" s="109" t="s">
        <v>226</v>
      </c>
      <c r="R8" s="416" t="s">
        <v>227</v>
      </c>
      <c r="S8" s="210">
        <v>2</v>
      </c>
      <c r="T8" s="212">
        <v>1</v>
      </c>
      <c r="U8" s="215" t="s">
        <v>375</v>
      </c>
      <c r="V8" s="202"/>
      <c r="W8" s="427" t="s">
        <v>392</v>
      </c>
      <c r="X8" s="2"/>
      <c r="Y8" s="2"/>
      <c r="Z8" s="2"/>
    </row>
    <row r="9" spans="1:26" ht="372" customHeight="1" x14ac:dyDescent="0.25">
      <c r="A9" s="300"/>
      <c r="B9" s="250"/>
      <c r="C9" s="336"/>
      <c r="D9" s="250"/>
      <c r="E9" s="250"/>
      <c r="F9" s="423"/>
      <c r="G9" s="250"/>
      <c r="H9" s="16" t="s">
        <v>38</v>
      </c>
      <c r="I9" s="17">
        <v>0.2</v>
      </c>
      <c r="J9" s="250"/>
      <c r="K9" s="250"/>
      <c r="L9" s="251"/>
      <c r="M9" s="250"/>
      <c r="N9" s="250"/>
      <c r="O9" s="81">
        <v>0.1</v>
      </c>
      <c r="P9" s="251"/>
      <c r="Q9" s="110" t="s">
        <v>228</v>
      </c>
      <c r="R9" s="417"/>
      <c r="S9" s="211">
        <v>1</v>
      </c>
      <c r="T9" s="214">
        <v>1</v>
      </c>
      <c r="U9" s="203" t="s">
        <v>376</v>
      </c>
      <c r="V9" s="203"/>
      <c r="W9" s="250"/>
      <c r="X9" s="2"/>
      <c r="Y9" s="2"/>
      <c r="Z9" s="2"/>
    </row>
    <row r="10" spans="1:26" ht="111" customHeight="1" x14ac:dyDescent="0.25">
      <c r="A10" s="300"/>
      <c r="B10" s="250"/>
      <c r="C10" s="336"/>
      <c r="D10" s="250"/>
      <c r="E10" s="250"/>
      <c r="F10" s="423"/>
      <c r="G10" s="250"/>
      <c r="H10" s="16" t="s">
        <v>39</v>
      </c>
      <c r="I10" s="17">
        <v>0.15</v>
      </c>
      <c r="J10" s="251"/>
      <c r="K10" s="250"/>
      <c r="L10" s="82" t="s">
        <v>40</v>
      </c>
      <c r="M10" s="250"/>
      <c r="N10" s="250"/>
      <c r="O10" s="81">
        <v>1</v>
      </c>
      <c r="P10" s="110" t="s">
        <v>229</v>
      </c>
      <c r="Q10" s="110" t="s">
        <v>230</v>
      </c>
      <c r="R10" s="417"/>
      <c r="S10" s="211">
        <v>1</v>
      </c>
      <c r="T10" s="213">
        <v>1</v>
      </c>
      <c r="U10" s="110" t="s">
        <v>377</v>
      </c>
      <c r="V10" s="110"/>
      <c r="W10" s="250"/>
      <c r="X10" s="2"/>
      <c r="Y10" s="2"/>
      <c r="Z10" s="2"/>
    </row>
    <row r="11" spans="1:26" ht="230.25" customHeight="1" x14ac:dyDescent="0.25">
      <c r="A11" s="300"/>
      <c r="B11" s="250"/>
      <c r="C11" s="336"/>
      <c r="D11" s="250"/>
      <c r="E11" s="251"/>
      <c r="F11" s="424"/>
      <c r="G11" s="250"/>
      <c r="H11" s="16" t="s">
        <v>41</v>
      </c>
      <c r="I11" s="17">
        <v>0.1</v>
      </c>
      <c r="J11" s="19" t="s">
        <v>42</v>
      </c>
      <c r="K11" s="250"/>
      <c r="L11" s="258" t="s">
        <v>43</v>
      </c>
      <c r="M11" s="250"/>
      <c r="N11" s="251"/>
      <c r="O11" s="81">
        <v>0.5</v>
      </c>
      <c r="P11" s="111" t="s">
        <v>231</v>
      </c>
      <c r="Q11" s="110" t="s">
        <v>232</v>
      </c>
      <c r="R11" s="417"/>
      <c r="S11" s="209"/>
      <c r="T11" s="216">
        <v>1</v>
      </c>
      <c r="U11" s="110" t="s">
        <v>378</v>
      </c>
      <c r="V11" s="110"/>
      <c r="W11" s="250"/>
      <c r="X11" s="2"/>
      <c r="Y11" s="2"/>
      <c r="Z11" s="2"/>
    </row>
    <row r="12" spans="1:26" ht="365.25" customHeight="1" x14ac:dyDescent="0.25">
      <c r="A12" s="300"/>
      <c r="B12" s="250"/>
      <c r="C12" s="336"/>
      <c r="D12" s="251"/>
      <c r="E12" s="83" t="s">
        <v>44</v>
      </c>
      <c r="F12" s="28">
        <v>2</v>
      </c>
      <c r="G12" s="251"/>
      <c r="H12" s="16" t="s">
        <v>45</v>
      </c>
      <c r="I12" s="17">
        <v>0.15</v>
      </c>
      <c r="J12" s="19" t="s">
        <v>173</v>
      </c>
      <c r="K12" s="250"/>
      <c r="L12" s="251"/>
      <c r="M12" s="251"/>
      <c r="N12" s="84">
        <v>0</v>
      </c>
      <c r="O12" s="81">
        <v>0.5</v>
      </c>
      <c r="P12" s="111" t="s">
        <v>233</v>
      </c>
      <c r="Q12" s="111"/>
      <c r="R12" s="417"/>
      <c r="S12" s="217">
        <v>100</v>
      </c>
      <c r="T12" s="214">
        <v>1</v>
      </c>
      <c r="U12" s="418" t="s">
        <v>378</v>
      </c>
      <c r="V12" s="413"/>
      <c r="W12" s="250"/>
      <c r="X12" s="2"/>
      <c r="Y12" s="2"/>
      <c r="Z12" s="2"/>
    </row>
    <row r="13" spans="1:26" ht="57.75" customHeight="1" x14ac:dyDescent="0.25">
      <c r="A13" s="300"/>
      <c r="B13" s="250"/>
      <c r="C13" s="336"/>
      <c r="D13" s="269" t="s">
        <v>174</v>
      </c>
      <c r="E13" s="83" t="s">
        <v>30</v>
      </c>
      <c r="F13" s="28">
        <v>2</v>
      </c>
      <c r="G13" s="272" t="s">
        <v>48</v>
      </c>
      <c r="H13" s="261" t="s">
        <v>49</v>
      </c>
      <c r="I13" s="30">
        <v>0.1</v>
      </c>
      <c r="J13" s="261" t="s">
        <v>50</v>
      </c>
      <c r="K13" s="250"/>
      <c r="L13" s="261" t="s">
        <v>51</v>
      </c>
      <c r="M13" s="261" t="s">
        <v>52</v>
      </c>
      <c r="N13" s="20">
        <v>3</v>
      </c>
      <c r="O13" s="85">
        <v>1</v>
      </c>
      <c r="P13" s="374" t="s">
        <v>234</v>
      </c>
      <c r="Q13" s="374" t="s">
        <v>382</v>
      </c>
      <c r="R13" s="417"/>
      <c r="S13" s="20">
        <v>3</v>
      </c>
      <c r="T13" s="207">
        <v>1</v>
      </c>
      <c r="U13" s="419"/>
      <c r="V13" s="414"/>
      <c r="W13" s="250"/>
      <c r="X13" s="2"/>
      <c r="Y13" s="2"/>
      <c r="Z13" s="2"/>
    </row>
    <row r="14" spans="1:26" ht="76.5" customHeight="1" x14ac:dyDescent="0.25">
      <c r="A14" s="300"/>
      <c r="B14" s="250"/>
      <c r="C14" s="277"/>
      <c r="D14" s="251"/>
      <c r="E14" s="83" t="s">
        <v>44</v>
      </c>
      <c r="F14" s="28">
        <v>1</v>
      </c>
      <c r="G14" s="251"/>
      <c r="H14" s="251"/>
      <c r="I14" s="34">
        <v>0.1</v>
      </c>
      <c r="J14" s="251"/>
      <c r="K14" s="251"/>
      <c r="L14" s="251"/>
      <c r="M14" s="251"/>
      <c r="N14" s="86">
        <v>3</v>
      </c>
      <c r="O14" s="81">
        <v>1</v>
      </c>
      <c r="P14" s="251"/>
      <c r="Q14" s="251"/>
      <c r="R14" s="251"/>
      <c r="S14" s="86">
        <v>3</v>
      </c>
      <c r="T14" s="81">
        <v>1</v>
      </c>
      <c r="U14" s="415"/>
      <c r="V14" s="415"/>
      <c r="W14" s="251"/>
      <c r="X14" s="2"/>
      <c r="Y14" s="2"/>
      <c r="Z14" s="2"/>
    </row>
    <row r="15" spans="1:26" ht="44.25" customHeight="1" x14ac:dyDescent="0.25">
      <c r="A15" s="300"/>
      <c r="B15" s="250"/>
      <c r="C15" s="87"/>
      <c r="D15" s="87"/>
      <c r="E15" s="87"/>
      <c r="F15" s="87"/>
      <c r="G15" s="87"/>
      <c r="H15" s="87"/>
      <c r="I15" s="41">
        <f>SUM(I8:I14)</f>
        <v>1</v>
      </c>
      <c r="J15" s="366" t="s">
        <v>53</v>
      </c>
      <c r="K15" s="266"/>
      <c r="L15" s="271"/>
      <c r="M15" s="42">
        <v>0.15</v>
      </c>
      <c r="N15" s="88"/>
      <c r="O15" s="89">
        <f>(AVERAGE(O8:O14))*M15</f>
        <v>9.4285714285714292E-2</v>
      </c>
      <c r="P15" s="377"/>
      <c r="Q15" s="266"/>
      <c r="R15" s="378"/>
      <c r="S15" s="88"/>
      <c r="T15" s="89">
        <f>((I8*T8)+(I9*T9)+(I10*T10)+(I11*T11)+(I12*T12)+(I13*T13)+(I14*T14))*M15</f>
        <v>0.15</v>
      </c>
      <c r="U15" s="377"/>
      <c r="V15" s="266"/>
      <c r="W15" s="378"/>
      <c r="X15" s="2"/>
      <c r="Y15" s="2"/>
      <c r="Z15" s="2"/>
    </row>
    <row r="16" spans="1:26" ht="180.75" customHeight="1" x14ac:dyDescent="0.25">
      <c r="A16" s="300"/>
      <c r="B16" s="250"/>
      <c r="C16" s="401" t="s">
        <v>54</v>
      </c>
      <c r="D16" s="269" t="s">
        <v>368</v>
      </c>
      <c r="E16" s="258" t="s">
        <v>30</v>
      </c>
      <c r="F16" s="344">
        <v>1</v>
      </c>
      <c r="G16" s="272" t="s">
        <v>56</v>
      </c>
      <c r="H16" s="49" t="s">
        <v>235</v>
      </c>
      <c r="I16" s="34">
        <v>0.2</v>
      </c>
      <c r="J16" s="261" t="s">
        <v>58</v>
      </c>
      <c r="K16" s="365" t="s">
        <v>236</v>
      </c>
      <c r="L16" s="269" t="s">
        <v>60</v>
      </c>
      <c r="M16" s="344" t="s">
        <v>61</v>
      </c>
      <c r="N16" s="369">
        <v>0</v>
      </c>
      <c r="O16" s="81">
        <v>0.5</v>
      </c>
      <c r="P16" s="95" t="s">
        <v>369</v>
      </c>
      <c r="Q16" s="95" t="s">
        <v>237</v>
      </c>
      <c r="R16" s="374" t="s">
        <v>370</v>
      </c>
      <c r="S16" s="369">
        <v>1</v>
      </c>
      <c r="T16" s="81">
        <v>1</v>
      </c>
      <c r="U16" s="204" t="s">
        <v>379</v>
      </c>
      <c r="V16" s="204"/>
      <c r="W16" s="374"/>
      <c r="X16" s="2"/>
      <c r="Y16" s="2"/>
      <c r="Z16" s="2"/>
    </row>
    <row r="17" spans="1:26" ht="129" customHeight="1" x14ac:dyDescent="0.25">
      <c r="A17" s="300"/>
      <c r="B17" s="250"/>
      <c r="C17" s="336"/>
      <c r="D17" s="250"/>
      <c r="E17" s="251"/>
      <c r="F17" s="251"/>
      <c r="G17" s="250"/>
      <c r="H17" s="49" t="s">
        <v>62</v>
      </c>
      <c r="I17" s="34">
        <v>0.2</v>
      </c>
      <c r="J17" s="250"/>
      <c r="K17" s="250"/>
      <c r="L17" s="250"/>
      <c r="M17" s="250"/>
      <c r="N17" s="251"/>
      <c r="O17" s="81">
        <v>0.5</v>
      </c>
      <c r="P17" s="95" t="s">
        <v>239</v>
      </c>
      <c r="Q17" s="95" t="s">
        <v>240</v>
      </c>
      <c r="R17" s="250"/>
      <c r="S17" s="251"/>
      <c r="T17" s="81">
        <v>1</v>
      </c>
      <c r="U17" s="204" t="s">
        <v>380</v>
      </c>
      <c r="V17" s="204"/>
      <c r="W17" s="250"/>
      <c r="X17" s="2"/>
      <c r="Y17" s="2"/>
      <c r="Z17" s="2"/>
    </row>
    <row r="18" spans="1:26" ht="133.5" customHeight="1" x14ac:dyDescent="0.25">
      <c r="A18" s="300"/>
      <c r="B18" s="250"/>
      <c r="C18" s="336"/>
      <c r="D18" s="251"/>
      <c r="E18" s="83" t="s">
        <v>44</v>
      </c>
      <c r="F18" s="28">
        <v>7</v>
      </c>
      <c r="G18" s="251"/>
      <c r="H18" s="49" t="s">
        <v>63</v>
      </c>
      <c r="I18" s="34">
        <v>0.2</v>
      </c>
      <c r="J18" s="251"/>
      <c r="K18" s="250"/>
      <c r="L18" s="251"/>
      <c r="M18" s="251"/>
      <c r="N18" s="84">
        <v>0</v>
      </c>
      <c r="O18" s="81">
        <v>0.3</v>
      </c>
      <c r="P18" s="112" t="s">
        <v>241</v>
      </c>
      <c r="Q18" s="113" t="s">
        <v>242</v>
      </c>
      <c r="R18" s="250"/>
      <c r="S18" s="84">
        <v>7</v>
      </c>
      <c r="T18" s="81">
        <v>1</v>
      </c>
      <c r="U18" s="113" t="s">
        <v>381</v>
      </c>
      <c r="V18" s="113"/>
      <c r="W18" s="250"/>
      <c r="X18" s="2"/>
      <c r="Y18" s="2"/>
      <c r="Z18" s="2"/>
    </row>
    <row r="19" spans="1:26" ht="117.75" customHeight="1" x14ac:dyDescent="0.25">
      <c r="A19" s="300"/>
      <c r="B19" s="250"/>
      <c r="C19" s="336"/>
      <c r="D19" s="269" t="s">
        <v>183</v>
      </c>
      <c r="E19" s="68" t="s">
        <v>30</v>
      </c>
      <c r="F19" s="28">
        <v>7</v>
      </c>
      <c r="G19" s="272" t="s">
        <v>65</v>
      </c>
      <c r="H19" s="49" t="s">
        <v>243</v>
      </c>
      <c r="I19" s="34">
        <v>0.2</v>
      </c>
      <c r="J19" s="261" t="s">
        <v>67</v>
      </c>
      <c r="K19" s="250"/>
      <c r="L19" s="269" t="s">
        <v>68</v>
      </c>
      <c r="M19" s="258" t="s">
        <v>69</v>
      </c>
      <c r="N19" s="20">
        <v>0</v>
      </c>
      <c r="O19" s="81">
        <v>0.3</v>
      </c>
      <c r="P19" s="92" t="s">
        <v>244</v>
      </c>
      <c r="Q19" s="92" t="s">
        <v>245</v>
      </c>
      <c r="R19" s="250"/>
      <c r="S19" s="20">
        <v>7</v>
      </c>
      <c r="T19" s="81">
        <v>1</v>
      </c>
      <c r="U19" s="205" t="s">
        <v>383</v>
      </c>
      <c r="V19" s="205"/>
      <c r="W19" s="250"/>
      <c r="X19" s="2"/>
      <c r="Y19" s="2"/>
      <c r="Z19" s="2"/>
    </row>
    <row r="20" spans="1:26" ht="225.75" customHeight="1" x14ac:dyDescent="0.25">
      <c r="A20" s="300"/>
      <c r="B20" s="250"/>
      <c r="C20" s="277"/>
      <c r="D20" s="251"/>
      <c r="E20" s="83" t="s">
        <v>44</v>
      </c>
      <c r="F20" s="28">
        <v>0</v>
      </c>
      <c r="G20" s="251"/>
      <c r="H20" s="49" t="s">
        <v>70</v>
      </c>
      <c r="I20" s="34">
        <v>0.2</v>
      </c>
      <c r="J20" s="251"/>
      <c r="K20" s="251"/>
      <c r="L20" s="251"/>
      <c r="M20" s="251"/>
      <c r="N20" s="84">
        <v>0</v>
      </c>
      <c r="O20" s="81">
        <v>0.3</v>
      </c>
      <c r="P20" s="95" t="s">
        <v>246</v>
      </c>
      <c r="Q20" s="95" t="s">
        <v>247</v>
      </c>
      <c r="R20" s="251"/>
      <c r="S20" s="84">
        <v>0</v>
      </c>
      <c r="T20" s="81">
        <v>1</v>
      </c>
      <c r="U20" s="204" t="s">
        <v>384</v>
      </c>
      <c r="V20" s="204"/>
      <c r="W20" s="251"/>
      <c r="X20" s="2"/>
      <c r="Y20" s="2"/>
      <c r="Z20" s="2"/>
    </row>
    <row r="21" spans="1:26" ht="39.75" customHeight="1" x14ac:dyDescent="0.25">
      <c r="A21" s="300"/>
      <c r="B21" s="250"/>
      <c r="C21" s="87"/>
      <c r="D21" s="87"/>
      <c r="E21" s="87"/>
      <c r="F21" s="87"/>
      <c r="G21" s="87"/>
      <c r="H21" s="87"/>
      <c r="I21" s="41">
        <f>SUM(I16:I20)</f>
        <v>1</v>
      </c>
      <c r="J21" s="366" t="s">
        <v>71</v>
      </c>
      <c r="K21" s="266"/>
      <c r="L21" s="271"/>
      <c r="M21" s="42">
        <v>0.05</v>
      </c>
      <c r="N21" s="88"/>
      <c r="O21" s="89">
        <f>((AVERAGE(O16:O20)*M21))</f>
        <v>1.9000000000000003E-2</v>
      </c>
      <c r="P21" s="372"/>
      <c r="Q21" s="266"/>
      <c r="R21" s="271"/>
      <c r="S21" s="88"/>
      <c r="T21" s="89">
        <f>((I16*T16)+(I17*T17)+(I18*T18)+(I19*T19)+(I20*T20))*M21</f>
        <v>0.05</v>
      </c>
      <c r="U21" s="372"/>
      <c r="V21" s="266"/>
      <c r="W21" s="271"/>
      <c r="X21" s="2"/>
      <c r="Y21" s="2"/>
      <c r="Z21" s="2"/>
    </row>
    <row r="22" spans="1:26" ht="209.25" customHeight="1" x14ac:dyDescent="0.25">
      <c r="A22" s="300"/>
      <c r="B22" s="250"/>
      <c r="C22" s="258" t="s">
        <v>72</v>
      </c>
      <c r="D22" s="269" t="s">
        <v>248</v>
      </c>
      <c r="E22" s="258" t="s">
        <v>30</v>
      </c>
      <c r="F22" s="344">
        <v>19</v>
      </c>
      <c r="G22" s="272" t="s">
        <v>74</v>
      </c>
      <c r="H22" s="49" t="s">
        <v>249</v>
      </c>
      <c r="I22" s="34">
        <v>0.3</v>
      </c>
      <c r="J22" s="426" t="s">
        <v>364</v>
      </c>
      <c r="K22" s="258" t="s">
        <v>250</v>
      </c>
      <c r="L22" s="272" t="s">
        <v>77</v>
      </c>
      <c r="M22" s="261" t="s">
        <v>78</v>
      </c>
      <c r="N22" s="369">
        <v>0</v>
      </c>
      <c r="O22" s="81">
        <v>0.2</v>
      </c>
      <c r="P22" s="95" t="s">
        <v>251</v>
      </c>
      <c r="Q22" s="95" t="s">
        <v>252</v>
      </c>
      <c r="R22" s="92" t="s">
        <v>238</v>
      </c>
      <c r="S22" s="369">
        <v>15</v>
      </c>
      <c r="T22" s="81">
        <v>1</v>
      </c>
      <c r="U22" s="413" t="s">
        <v>393</v>
      </c>
      <c r="V22" s="413"/>
      <c r="W22" s="92"/>
      <c r="X22" s="2"/>
      <c r="Y22" s="2"/>
      <c r="Z22" s="2"/>
    </row>
    <row r="23" spans="1:26" ht="409.5" customHeight="1" x14ac:dyDescent="0.25">
      <c r="A23" s="300"/>
      <c r="B23" s="250"/>
      <c r="C23" s="250"/>
      <c r="D23" s="250"/>
      <c r="E23" s="250"/>
      <c r="F23" s="250"/>
      <c r="G23" s="250"/>
      <c r="H23" s="49" t="s">
        <v>79</v>
      </c>
      <c r="I23" s="34">
        <v>0.4</v>
      </c>
      <c r="J23" s="250"/>
      <c r="K23" s="250"/>
      <c r="L23" s="250"/>
      <c r="M23" s="250"/>
      <c r="N23" s="250"/>
      <c r="O23" s="81">
        <v>0.1</v>
      </c>
      <c r="P23" s="92" t="s">
        <v>253</v>
      </c>
      <c r="Q23" s="92" t="s">
        <v>254</v>
      </c>
      <c r="R23" s="93"/>
      <c r="S23" s="250"/>
      <c r="T23" s="81">
        <v>1</v>
      </c>
      <c r="U23" s="414"/>
      <c r="V23" s="414"/>
      <c r="W23" s="93"/>
      <c r="X23" s="2"/>
      <c r="Y23" s="2"/>
      <c r="Z23" s="2"/>
    </row>
    <row r="24" spans="1:26" ht="138" customHeight="1" x14ac:dyDescent="0.25">
      <c r="A24" s="300"/>
      <c r="B24" s="250"/>
      <c r="C24" s="251"/>
      <c r="D24" s="250"/>
      <c r="E24" s="251"/>
      <c r="F24" s="251"/>
      <c r="G24" s="250"/>
      <c r="H24" s="49" t="s">
        <v>80</v>
      </c>
      <c r="I24" s="34">
        <v>0.3</v>
      </c>
      <c r="J24" s="250"/>
      <c r="K24" s="250"/>
      <c r="L24" s="250"/>
      <c r="M24" s="250"/>
      <c r="N24" s="250"/>
      <c r="O24" s="97">
        <v>0.3</v>
      </c>
      <c r="P24" s="95" t="s">
        <v>255</v>
      </c>
      <c r="Q24" s="95" t="s">
        <v>256</v>
      </c>
      <c r="R24" s="95"/>
      <c r="S24" s="250"/>
      <c r="T24" s="97">
        <v>1</v>
      </c>
      <c r="U24" s="415"/>
      <c r="V24" s="415"/>
      <c r="W24" s="95"/>
      <c r="X24" s="2"/>
      <c r="Y24" s="2"/>
      <c r="Z24" s="2"/>
    </row>
    <row r="25" spans="1:26" ht="54" customHeight="1" x14ac:dyDescent="0.25">
      <c r="A25" s="300"/>
      <c r="B25" s="250"/>
      <c r="C25" s="87"/>
      <c r="D25" s="87"/>
      <c r="E25" s="87"/>
      <c r="F25" s="87"/>
      <c r="G25" s="87"/>
      <c r="H25" s="87"/>
      <c r="I25" s="41">
        <f>SUM(I22:I24)</f>
        <v>1</v>
      </c>
      <c r="J25" s="366" t="s">
        <v>81</v>
      </c>
      <c r="K25" s="266"/>
      <c r="L25" s="271"/>
      <c r="M25" s="42">
        <v>0.25</v>
      </c>
      <c r="N25" s="87"/>
      <c r="O25" s="89">
        <f>((AVERAGE(O22:O24)*M25))</f>
        <v>5.000000000000001E-2</v>
      </c>
      <c r="P25" s="425"/>
      <c r="Q25" s="266"/>
      <c r="R25" s="271"/>
      <c r="S25" s="87"/>
      <c r="T25" s="89">
        <f>((I22*T22)+(I23*T23)+(I24*T24))*M25</f>
        <v>0.25</v>
      </c>
      <c r="U25" s="425"/>
      <c r="V25" s="266"/>
      <c r="W25" s="271"/>
      <c r="X25" s="2"/>
      <c r="Y25" s="2"/>
      <c r="Z25" s="2"/>
    </row>
    <row r="26" spans="1:26" ht="257.25" customHeight="1" x14ac:dyDescent="0.25">
      <c r="A26" s="300"/>
      <c r="B26" s="250"/>
      <c r="C26" s="408" t="s">
        <v>82</v>
      </c>
      <c r="D26" s="269" t="s">
        <v>197</v>
      </c>
      <c r="E26" s="258" t="s">
        <v>30</v>
      </c>
      <c r="F26" s="261">
        <v>5</v>
      </c>
      <c r="G26" s="272" t="s">
        <v>84</v>
      </c>
      <c r="H26" s="49" t="s">
        <v>257</v>
      </c>
      <c r="I26" s="34">
        <v>0.15</v>
      </c>
      <c r="J26" s="392" t="s">
        <v>365</v>
      </c>
      <c r="K26" s="258" t="s">
        <v>258</v>
      </c>
      <c r="L26" s="269" t="s">
        <v>87</v>
      </c>
      <c r="M26" s="269" t="s">
        <v>88</v>
      </c>
      <c r="N26" s="369">
        <v>1</v>
      </c>
      <c r="O26" s="81">
        <v>0.3</v>
      </c>
      <c r="P26" s="114" t="s">
        <v>259</v>
      </c>
      <c r="Q26" s="114" t="s">
        <v>260</v>
      </c>
      <c r="R26" s="374" t="s">
        <v>238</v>
      </c>
      <c r="S26" s="369">
        <v>5</v>
      </c>
      <c r="T26" s="81">
        <v>1</v>
      </c>
      <c r="U26" s="114" t="s">
        <v>385</v>
      </c>
      <c r="V26" s="114"/>
      <c r="W26" s="374"/>
      <c r="X26" s="2"/>
      <c r="Y26" s="2"/>
      <c r="Z26" s="2"/>
    </row>
    <row r="27" spans="1:26" ht="409.5" customHeight="1" x14ac:dyDescent="0.25">
      <c r="A27" s="300"/>
      <c r="B27" s="250"/>
      <c r="C27" s="300"/>
      <c r="D27" s="250"/>
      <c r="E27" s="251"/>
      <c r="F27" s="251"/>
      <c r="G27" s="250"/>
      <c r="H27" s="49" t="s">
        <v>89</v>
      </c>
      <c r="I27" s="34">
        <v>0.1</v>
      </c>
      <c r="J27" s="250"/>
      <c r="K27" s="250"/>
      <c r="L27" s="250"/>
      <c r="M27" s="250"/>
      <c r="N27" s="251"/>
      <c r="O27" s="81">
        <v>0.3</v>
      </c>
      <c r="P27" s="114" t="s">
        <v>261</v>
      </c>
      <c r="Q27" s="115" t="s">
        <v>262</v>
      </c>
      <c r="R27" s="250"/>
      <c r="S27" s="251"/>
      <c r="T27" s="81">
        <v>1</v>
      </c>
      <c r="U27" s="221" t="s">
        <v>386</v>
      </c>
      <c r="V27" s="115"/>
      <c r="W27" s="250"/>
      <c r="X27" s="2"/>
      <c r="Y27" s="2"/>
      <c r="Z27" s="2"/>
    </row>
    <row r="28" spans="1:26" ht="409.5" customHeight="1" x14ac:dyDescent="0.25">
      <c r="A28" s="300"/>
      <c r="B28" s="250"/>
      <c r="C28" s="300"/>
      <c r="D28" s="251"/>
      <c r="E28" s="83" t="s">
        <v>44</v>
      </c>
      <c r="F28" s="32">
        <v>5</v>
      </c>
      <c r="G28" s="251"/>
      <c r="H28" s="49" t="s">
        <v>90</v>
      </c>
      <c r="I28" s="34">
        <v>0.1</v>
      </c>
      <c r="J28" s="251"/>
      <c r="K28" s="250"/>
      <c r="L28" s="251"/>
      <c r="M28" s="251"/>
      <c r="N28" s="84"/>
      <c r="O28" s="81">
        <v>0.2</v>
      </c>
      <c r="P28" s="116" t="s">
        <v>263</v>
      </c>
      <c r="Q28" s="115" t="s">
        <v>264</v>
      </c>
      <c r="R28" s="250"/>
      <c r="S28" s="84">
        <v>5</v>
      </c>
      <c r="T28" s="219">
        <v>1</v>
      </c>
      <c r="U28" s="437" t="s">
        <v>386</v>
      </c>
      <c r="V28" s="429"/>
      <c r="W28" s="250"/>
      <c r="X28" s="2"/>
      <c r="Y28" s="2"/>
      <c r="Z28" s="2"/>
    </row>
    <row r="29" spans="1:26" ht="150.75" customHeight="1" x14ac:dyDescent="0.25">
      <c r="A29" s="300"/>
      <c r="B29" s="250"/>
      <c r="C29" s="300"/>
      <c r="D29" s="272" t="s">
        <v>202</v>
      </c>
      <c r="E29" s="83" t="s">
        <v>30</v>
      </c>
      <c r="F29" s="32">
        <v>10</v>
      </c>
      <c r="G29" s="272" t="s">
        <v>92</v>
      </c>
      <c r="H29" s="49" t="s">
        <v>265</v>
      </c>
      <c r="I29" s="34">
        <v>0.1</v>
      </c>
      <c r="J29" s="261" t="s">
        <v>94</v>
      </c>
      <c r="K29" s="250"/>
      <c r="L29" s="269" t="s">
        <v>96</v>
      </c>
      <c r="M29" s="258" t="s">
        <v>97</v>
      </c>
      <c r="N29" s="20"/>
      <c r="O29" s="97">
        <v>0.3</v>
      </c>
      <c r="P29" s="117" t="s">
        <v>266</v>
      </c>
      <c r="Q29" s="390" t="s">
        <v>267</v>
      </c>
      <c r="R29" s="250"/>
      <c r="S29" s="218">
        <v>10</v>
      </c>
      <c r="T29" s="220">
        <v>1</v>
      </c>
      <c r="U29" s="438"/>
      <c r="V29" s="430"/>
      <c r="W29" s="250"/>
      <c r="X29" s="2"/>
      <c r="Y29" s="2"/>
      <c r="Z29" s="2"/>
    </row>
    <row r="30" spans="1:26" ht="113.25" customHeight="1" x14ac:dyDescent="0.25">
      <c r="A30" s="300"/>
      <c r="B30" s="250"/>
      <c r="C30" s="300"/>
      <c r="D30" s="250"/>
      <c r="E30" s="68" t="s">
        <v>44</v>
      </c>
      <c r="F30" s="31">
        <v>3</v>
      </c>
      <c r="G30" s="250"/>
      <c r="H30" s="15" t="s">
        <v>98</v>
      </c>
      <c r="I30" s="34">
        <v>0.1</v>
      </c>
      <c r="J30" s="250"/>
      <c r="K30" s="251"/>
      <c r="L30" s="250"/>
      <c r="M30" s="251"/>
      <c r="N30" s="84"/>
      <c r="O30" s="81">
        <v>0.3</v>
      </c>
      <c r="P30" s="118" t="s">
        <v>268</v>
      </c>
      <c r="Q30" s="300"/>
      <c r="R30" s="250"/>
      <c r="S30" s="84">
        <v>3</v>
      </c>
      <c r="T30" s="94">
        <v>1</v>
      </c>
      <c r="U30" s="439"/>
      <c r="V30" s="431"/>
      <c r="W30" s="250"/>
      <c r="X30" s="2"/>
      <c r="Y30" s="2"/>
      <c r="Z30" s="2"/>
    </row>
    <row r="31" spans="1:26" ht="120.75" customHeight="1" x14ac:dyDescent="0.25">
      <c r="A31" s="300"/>
      <c r="B31" s="250"/>
      <c r="C31" s="300"/>
      <c r="D31" s="261" t="s">
        <v>99</v>
      </c>
      <c r="E31" s="258" t="s">
        <v>30</v>
      </c>
      <c r="F31" s="261">
        <v>25</v>
      </c>
      <c r="G31" s="272" t="s">
        <v>100</v>
      </c>
      <c r="H31" s="29" t="s">
        <v>101</v>
      </c>
      <c r="I31" s="59">
        <v>0.1</v>
      </c>
      <c r="J31" s="261" t="s">
        <v>102</v>
      </c>
      <c r="K31" s="261" t="s">
        <v>269</v>
      </c>
      <c r="L31" s="261" t="s">
        <v>87</v>
      </c>
      <c r="M31" s="272" t="s">
        <v>88</v>
      </c>
      <c r="N31" s="369">
        <v>0</v>
      </c>
      <c r="O31" s="97">
        <v>0</v>
      </c>
      <c r="P31" s="374" t="s">
        <v>270</v>
      </c>
      <c r="Q31" s="375" t="s">
        <v>271</v>
      </c>
      <c r="R31" s="250"/>
      <c r="S31" s="369">
        <v>25</v>
      </c>
      <c r="T31" s="97">
        <v>1</v>
      </c>
      <c r="U31" s="428" t="s">
        <v>387</v>
      </c>
      <c r="V31" s="375"/>
      <c r="W31" s="250"/>
      <c r="X31" s="2"/>
      <c r="Y31" s="2"/>
      <c r="Z31" s="2"/>
    </row>
    <row r="32" spans="1:26" ht="69" customHeight="1" x14ac:dyDescent="0.25">
      <c r="A32" s="300"/>
      <c r="B32" s="250"/>
      <c r="C32" s="300"/>
      <c r="D32" s="250"/>
      <c r="E32" s="251"/>
      <c r="F32" s="251"/>
      <c r="G32" s="250"/>
      <c r="H32" s="29" t="s">
        <v>104</v>
      </c>
      <c r="I32" s="59">
        <v>0.1</v>
      </c>
      <c r="J32" s="250"/>
      <c r="K32" s="250"/>
      <c r="L32" s="250"/>
      <c r="M32" s="250"/>
      <c r="N32" s="251"/>
      <c r="O32" s="97">
        <v>0</v>
      </c>
      <c r="P32" s="250"/>
      <c r="Q32" s="353"/>
      <c r="R32" s="250"/>
      <c r="S32" s="251"/>
      <c r="T32" s="97">
        <v>1</v>
      </c>
      <c r="U32" s="353"/>
      <c r="V32" s="353"/>
      <c r="W32" s="250"/>
      <c r="X32" s="2"/>
      <c r="Y32" s="2"/>
      <c r="Z32" s="2"/>
    </row>
    <row r="33" spans="1:26" ht="78.75" customHeight="1" x14ac:dyDescent="0.25">
      <c r="A33" s="300"/>
      <c r="B33" s="250"/>
      <c r="C33" s="300"/>
      <c r="D33" s="250"/>
      <c r="E33" s="258" t="s">
        <v>44</v>
      </c>
      <c r="F33" s="261">
        <v>10</v>
      </c>
      <c r="G33" s="250"/>
      <c r="H33" s="29" t="s">
        <v>105</v>
      </c>
      <c r="I33" s="59">
        <v>0.1</v>
      </c>
      <c r="J33" s="250"/>
      <c r="K33" s="250"/>
      <c r="L33" s="250"/>
      <c r="M33" s="250"/>
      <c r="N33" s="421">
        <v>0</v>
      </c>
      <c r="O33" s="97">
        <v>0.1</v>
      </c>
      <c r="P33" s="250"/>
      <c r="Q33" s="353"/>
      <c r="R33" s="250"/>
      <c r="S33" s="421">
        <v>10</v>
      </c>
      <c r="T33" s="97">
        <v>1</v>
      </c>
      <c r="U33" s="353"/>
      <c r="V33" s="353"/>
      <c r="W33" s="250"/>
      <c r="X33" s="2"/>
      <c r="Y33" s="2"/>
      <c r="Z33" s="2"/>
    </row>
    <row r="34" spans="1:26" ht="409.5" customHeight="1" x14ac:dyDescent="0.25">
      <c r="A34" s="332"/>
      <c r="B34" s="251"/>
      <c r="C34" s="332"/>
      <c r="D34" s="251"/>
      <c r="E34" s="251"/>
      <c r="F34" s="251"/>
      <c r="G34" s="251"/>
      <c r="H34" s="49" t="s">
        <v>106</v>
      </c>
      <c r="I34" s="59">
        <v>0.15</v>
      </c>
      <c r="J34" s="251"/>
      <c r="K34" s="251"/>
      <c r="L34" s="251"/>
      <c r="M34" s="251"/>
      <c r="N34" s="251"/>
      <c r="O34" s="97">
        <v>0.1</v>
      </c>
      <c r="P34" s="251"/>
      <c r="Q34" s="260"/>
      <c r="R34" s="251"/>
      <c r="S34" s="251"/>
      <c r="T34" s="97">
        <v>1</v>
      </c>
      <c r="U34" s="260"/>
      <c r="V34" s="260"/>
      <c r="W34" s="251"/>
      <c r="X34" s="2"/>
      <c r="Y34" s="2"/>
      <c r="Z34" s="2"/>
    </row>
    <row r="35" spans="1:26" ht="72.75" customHeight="1" x14ac:dyDescent="0.25">
      <c r="A35" s="270"/>
      <c r="B35" s="266"/>
      <c r="C35" s="266"/>
      <c r="D35" s="266"/>
      <c r="E35" s="266"/>
      <c r="F35" s="266"/>
      <c r="G35" s="266"/>
      <c r="H35" s="271"/>
      <c r="I35" s="61">
        <f>SUM(I26:I34)</f>
        <v>0.99999999999999989</v>
      </c>
      <c r="J35" s="420" t="s">
        <v>107</v>
      </c>
      <c r="K35" s="263"/>
      <c r="L35" s="264"/>
      <c r="M35" s="42">
        <v>0.1</v>
      </c>
      <c r="N35" s="87"/>
      <c r="O35" s="89">
        <f>(AVERAGE(O26:O34))*M35</f>
        <v>1.7777777777777781E-2</v>
      </c>
      <c r="P35" s="370"/>
      <c r="Q35" s="263"/>
      <c r="R35" s="264"/>
      <c r="S35" s="87"/>
      <c r="T35" s="89">
        <f>((I26*T26)+(I27*T27)+(I28*T28)+(I29*T29)+(I30*T30)+(I31*T31)+(I32*T32)+(I33*T33)+(I34*T34))*M35</f>
        <v>9.9999999999999992E-2</v>
      </c>
      <c r="U35" s="370"/>
      <c r="V35" s="263"/>
      <c r="W35" s="264"/>
      <c r="X35" s="2"/>
      <c r="Y35" s="2"/>
      <c r="Z35" s="2"/>
    </row>
    <row r="36" spans="1:26" ht="50.25" customHeight="1" x14ac:dyDescent="0.25">
      <c r="A36" s="265" t="s">
        <v>108</v>
      </c>
      <c r="B36" s="266"/>
      <c r="C36" s="266"/>
      <c r="D36" s="266"/>
      <c r="E36" s="266"/>
      <c r="F36" s="271"/>
      <c r="G36" s="64">
        <v>1</v>
      </c>
      <c r="H36" s="265" t="s">
        <v>109</v>
      </c>
      <c r="I36" s="266"/>
      <c r="J36" s="266"/>
      <c r="K36" s="266"/>
      <c r="L36" s="267"/>
      <c r="M36" s="64">
        <v>1</v>
      </c>
      <c r="N36" s="371"/>
      <c r="O36" s="266"/>
      <c r="P36" s="266"/>
      <c r="Q36" s="266"/>
      <c r="R36" s="271"/>
      <c r="S36" s="371"/>
      <c r="T36" s="266"/>
      <c r="U36" s="266"/>
      <c r="V36" s="266"/>
      <c r="W36" s="271"/>
      <c r="X36" s="2"/>
      <c r="Y36" s="2"/>
      <c r="Z36" s="2"/>
    </row>
    <row r="37" spans="1:26" ht="44.25" customHeight="1" x14ac:dyDescent="0.25">
      <c r="A37" s="268" t="s">
        <v>110</v>
      </c>
      <c r="B37" s="266"/>
      <c r="C37" s="266"/>
      <c r="D37" s="266"/>
      <c r="E37" s="266"/>
      <c r="F37" s="266"/>
      <c r="G37" s="266"/>
      <c r="H37" s="266"/>
      <c r="I37" s="266"/>
      <c r="J37" s="266"/>
      <c r="K37" s="266"/>
      <c r="L37" s="266"/>
      <c r="M37" s="266"/>
      <c r="N37" s="271"/>
      <c r="O37" s="101">
        <f>O15+O21+O25+O35</f>
        <v>0.18106349206349209</v>
      </c>
      <c r="P37" s="387"/>
      <c r="Q37" s="266"/>
      <c r="R37" s="271"/>
      <c r="S37" s="87"/>
      <c r="T37" s="101">
        <f>T15+T21+T25+T35</f>
        <v>0.55000000000000004</v>
      </c>
      <c r="U37" s="370"/>
      <c r="V37" s="263"/>
      <c r="W37" s="264"/>
      <c r="X37" s="2"/>
      <c r="Y37" s="2"/>
      <c r="Z37" s="2"/>
    </row>
    <row r="38" spans="1:26" ht="103.5" customHeight="1" x14ac:dyDescent="0.25">
      <c r="A38" s="297" t="s">
        <v>111</v>
      </c>
      <c r="B38" s="298">
        <v>0.3</v>
      </c>
      <c r="C38" s="269" t="s">
        <v>112</v>
      </c>
      <c r="D38" s="272" t="s">
        <v>207</v>
      </c>
      <c r="E38" s="83" t="s">
        <v>30</v>
      </c>
      <c r="F38" s="67">
        <v>7</v>
      </c>
      <c r="G38" s="272" t="s">
        <v>116</v>
      </c>
      <c r="H38" s="272" t="s">
        <v>117</v>
      </c>
      <c r="I38" s="34">
        <v>0.2</v>
      </c>
      <c r="J38" s="289" t="s">
        <v>118</v>
      </c>
      <c r="K38" s="258" t="s">
        <v>272</v>
      </c>
      <c r="L38" s="258" t="s">
        <v>120</v>
      </c>
      <c r="M38" s="269" t="s">
        <v>121</v>
      </c>
      <c r="N38" s="20">
        <v>0</v>
      </c>
      <c r="O38" s="102">
        <v>0.3</v>
      </c>
      <c r="P38" s="374" t="s">
        <v>273</v>
      </c>
      <c r="Q38" s="374" t="s">
        <v>274</v>
      </c>
      <c r="R38" s="374" t="s">
        <v>238</v>
      </c>
      <c r="S38" s="230">
        <v>7</v>
      </c>
      <c r="T38" s="102">
        <v>1</v>
      </c>
      <c r="U38" s="374" t="s">
        <v>388</v>
      </c>
      <c r="V38" s="374"/>
      <c r="W38" s="374"/>
      <c r="X38" s="2"/>
      <c r="Y38" s="2"/>
      <c r="Z38" s="2"/>
    </row>
    <row r="39" spans="1:26" ht="248.25" customHeight="1" x14ac:dyDescent="0.25">
      <c r="A39" s="250"/>
      <c r="B39" s="250"/>
      <c r="C39" s="250"/>
      <c r="D39" s="251"/>
      <c r="E39" s="83" t="s">
        <v>44</v>
      </c>
      <c r="F39" s="67">
        <v>4</v>
      </c>
      <c r="G39" s="251"/>
      <c r="H39" s="251"/>
      <c r="I39" s="34">
        <v>0.2</v>
      </c>
      <c r="J39" s="251"/>
      <c r="K39" s="250"/>
      <c r="L39" s="251"/>
      <c r="M39" s="251"/>
      <c r="N39" s="84">
        <v>0</v>
      </c>
      <c r="O39" s="102">
        <v>0.3</v>
      </c>
      <c r="P39" s="251"/>
      <c r="Q39" s="251"/>
      <c r="R39" s="250"/>
      <c r="S39" s="84">
        <v>4</v>
      </c>
      <c r="T39" s="102">
        <v>1</v>
      </c>
      <c r="U39" s="251"/>
      <c r="V39" s="251"/>
      <c r="W39" s="250"/>
      <c r="X39" s="2"/>
      <c r="Y39" s="2"/>
      <c r="Z39" s="2"/>
    </row>
    <row r="40" spans="1:26" ht="85.5" customHeight="1" x14ac:dyDescent="0.25">
      <c r="A40" s="250"/>
      <c r="B40" s="250"/>
      <c r="C40" s="250"/>
      <c r="D40" s="272" t="s">
        <v>210</v>
      </c>
      <c r="E40" s="83" t="s">
        <v>30</v>
      </c>
      <c r="F40" s="28">
        <v>3</v>
      </c>
      <c r="G40" s="272" t="s">
        <v>125</v>
      </c>
      <c r="H40" s="272" t="s">
        <v>126</v>
      </c>
      <c r="I40" s="34">
        <v>0.15</v>
      </c>
      <c r="J40" s="289" t="s">
        <v>275</v>
      </c>
      <c r="K40" s="250"/>
      <c r="L40" s="258" t="s">
        <v>128</v>
      </c>
      <c r="M40" s="258" t="s">
        <v>129</v>
      </c>
      <c r="N40" s="20">
        <v>0</v>
      </c>
      <c r="O40" s="102">
        <v>0.1</v>
      </c>
      <c r="P40" s="374" t="s">
        <v>276</v>
      </c>
      <c r="Q40" s="374" t="s">
        <v>277</v>
      </c>
      <c r="R40" s="250"/>
      <c r="S40" s="20">
        <v>3</v>
      </c>
      <c r="T40" s="102">
        <v>1</v>
      </c>
      <c r="U40" s="374" t="s">
        <v>389</v>
      </c>
      <c r="V40" s="374"/>
      <c r="W40" s="250"/>
      <c r="X40" s="2"/>
      <c r="Y40" s="2"/>
      <c r="Z40" s="2"/>
    </row>
    <row r="41" spans="1:26" ht="168" customHeight="1" x14ac:dyDescent="0.25">
      <c r="A41" s="250"/>
      <c r="B41" s="250"/>
      <c r="C41" s="251"/>
      <c r="D41" s="251"/>
      <c r="E41" s="83" t="s">
        <v>44</v>
      </c>
      <c r="F41" s="28">
        <v>2</v>
      </c>
      <c r="G41" s="251"/>
      <c r="H41" s="251"/>
      <c r="I41" s="34">
        <v>0.15</v>
      </c>
      <c r="J41" s="251"/>
      <c r="K41" s="251"/>
      <c r="L41" s="251"/>
      <c r="M41" s="251"/>
      <c r="N41" s="104">
        <v>0</v>
      </c>
      <c r="O41" s="102">
        <v>0.1</v>
      </c>
      <c r="P41" s="251"/>
      <c r="Q41" s="250"/>
      <c r="R41" s="250"/>
      <c r="S41" s="104">
        <v>2</v>
      </c>
      <c r="T41" s="102">
        <v>1</v>
      </c>
      <c r="U41" s="250"/>
      <c r="V41" s="250"/>
      <c r="W41" s="250"/>
      <c r="X41" s="2"/>
      <c r="Y41" s="2"/>
      <c r="Z41" s="2"/>
    </row>
    <row r="42" spans="1:26" ht="123.75" customHeight="1" x14ac:dyDescent="0.25">
      <c r="A42" s="250"/>
      <c r="B42" s="250"/>
      <c r="C42" s="269" t="s">
        <v>130</v>
      </c>
      <c r="D42" s="272" t="s">
        <v>213</v>
      </c>
      <c r="E42" s="83" t="s">
        <v>30</v>
      </c>
      <c r="F42" s="28">
        <v>1</v>
      </c>
      <c r="G42" s="272" t="s">
        <v>132</v>
      </c>
      <c r="H42" s="49" t="s">
        <v>278</v>
      </c>
      <c r="I42" s="34">
        <v>0.15</v>
      </c>
      <c r="J42" s="289" t="s">
        <v>279</v>
      </c>
      <c r="K42" s="344" t="s">
        <v>367</v>
      </c>
      <c r="L42" s="261" t="s">
        <v>136</v>
      </c>
      <c r="M42" s="259" t="s">
        <v>52</v>
      </c>
      <c r="N42" s="409">
        <v>0</v>
      </c>
      <c r="O42" s="119">
        <v>0.2</v>
      </c>
      <c r="P42" s="374" t="s">
        <v>280</v>
      </c>
      <c r="Q42" s="111" t="s">
        <v>281</v>
      </c>
      <c r="R42" s="250"/>
      <c r="S42" s="208">
        <v>1</v>
      </c>
      <c r="T42" s="206">
        <v>1</v>
      </c>
      <c r="U42" s="413" t="s">
        <v>390</v>
      </c>
      <c r="V42" s="413"/>
      <c r="W42" s="250"/>
      <c r="X42" s="2"/>
      <c r="Y42" s="2"/>
      <c r="Z42" s="2"/>
    </row>
    <row r="43" spans="1:26" ht="286.5" customHeight="1" x14ac:dyDescent="0.25">
      <c r="A43" s="251"/>
      <c r="B43" s="251"/>
      <c r="C43" s="251"/>
      <c r="D43" s="251"/>
      <c r="E43" s="83" t="s">
        <v>44</v>
      </c>
      <c r="F43" s="28">
        <v>1</v>
      </c>
      <c r="G43" s="251"/>
      <c r="H43" s="49" t="s">
        <v>137</v>
      </c>
      <c r="I43" s="34">
        <v>0.15</v>
      </c>
      <c r="J43" s="251"/>
      <c r="K43" s="251"/>
      <c r="L43" s="251"/>
      <c r="M43" s="260"/>
      <c r="N43" s="410"/>
      <c r="O43" s="119">
        <v>0.2</v>
      </c>
      <c r="P43" s="251"/>
      <c r="Q43" s="120" t="s">
        <v>280</v>
      </c>
      <c r="R43" s="440"/>
      <c r="S43" s="210">
        <v>1</v>
      </c>
      <c r="T43" s="222">
        <v>1</v>
      </c>
      <c r="U43" s="415"/>
      <c r="V43" s="415"/>
      <c r="W43" s="251"/>
      <c r="X43" s="2"/>
      <c r="Y43" s="2"/>
      <c r="Z43" s="2"/>
    </row>
    <row r="44" spans="1:26" ht="56.25" customHeight="1" x14ac:dyDescent="0.25">
      <c r="A44" s="270"/>
      <c r="B44" s="266"/>
      <c r="C44" s="266"/>
      <c r="D44" s="266"/>
      <c r="E44" s="266"/>
      <c r="F44" s="266"/>
      <c r="G44" s="266"/>
      <c r="H44" s="271"/>
      <c r="I44" s="61">
        <f>SUM(I38:I43)</f>
        <v>1</v>
      </c>
      <c r="J44" s="338" t="s">
        <v>138</v>
      </c>
      <c r="K44" s="266"/>
      <c r="L44" s="271"/>
      <c r="M44" s="62">
        <v>0.3</v>
      </c>
      <c r="N44" s="106"/>
      <c r="O44" s="89">
        <f>(AVERAGE(O38:O43))*M44</f>
        <v>5.9999999999999991E-2</v>
      </c>
      <c r="P44" s="387"/>
      <c r="Q44" s="266"/>
      <c r="R44" s="271"/>
      <c r="S44" s="106"/>
      <c r="T44" s="89">
        <f>((I38*T38)+(I39*T39)+(I40*T40)+(I41*T41)+(I42*T42)+(I43*T43))*M44</f>
        <v>0.3</v>
      </c>
      <c r="U44" s="387"/>
      <c r="V44" s="266"/>
      <c r="W44" s="271"/>
      <c r="X44" s="2"/>
      <c r="Y44" s="2"/>
      <c r="Z44" s="2"/>
    </row>
    <row r="45" spans="1:26" ht="65.25" customHeight="1" x14ac:dyDescent="0.25">
      <c r="A45" s="265" t="s">
        <v>139</v>
      </c>
      <c r="B45" s="266"/>
      <c r="C45" s="266"/>
      <c r="D45" s="266"/>
      <c r="E45" s="266"/>
      <c r="F45" s="271"/>
      <c r="G45" s="64">
        <f>((S38+S40+S42)/(F38+F40+F42))</f>
        <v>1</v>
      </c>
      <c r="H45" s="265" t="s">
        <v>140</v>
      </c>
      <c r="I45" s="266"/>
      <c r="J45" s="266"/>
      <c r="K45" s="266"/>
      <c r="L45" s="267"/>
      <c r="M45" s="64">
        <f>((S39+S41+S43)/(F39+F41+F43))</f>
        <v>1</v>
      </c>
      <c r="N45" s="371"/>
      <c r="O45" s="266"/>
      <c r="P45" s="266"/>
      <c r="Q45" s="266"/>
      <c r="R45" s="271"/>
      <c r="S45" s="371"/>
      <c r="T45" s="266"/>
      <c r="U45" s="266"/>
      <c r="V45" s="266"/>
      <c r="W45" s="271"/>
      <c r="X45" s="2"/>
      <c r="Y45" s="2"/>
      <c r="Z45" s="2"/>
    </row>
    <row r="46" spans="1:26" ht="36" customHeight="1" x14ac:dyDescent="0.25">
      <c r="A46" s="268" t="s">
        <v>141</v>
      </c>
      <c r="B46" s="266"/>
      <c r="C46" s="266"/>
      <c r="D46" s="266"/>
      <c r="E46" s="266"/>
      <c r="F46" s="266"/>
      <c r="G46" s="266"/>
      <c r="H46" s="266"/>
      <c r="I46" s="266"/>
      <c r="J46" s="266"/>
      <c r="K46" s="266"/>
      <c r="L46" s="266"/>
      <c r="M46" s="266"/>
      <c r="N46" s="271"/>
      <c r="O46" s="101">
        <f>O44</f>
        <v>5.9999999999999991E-2</v>
      </c>
      <c r="P46" s="387"/>
      <c r="Q46" s="266"/>
      <c r="R46" s="271"/>
      <c r="S46" s="106"/>
      <c r="T46" s="101">
        <f>T44</f>
        <v>0.3</v>
      </c>
      <c r="U46" s="387"/>
      <c r="V46" s="266"/>
      <c r="W46" s="271"/>
      <c r="X46" s="2"/>
      <c r="Y46" s="2"/>
      <c r="Z46" s="2"/>
    </row>
    <row r="47" spans="1:26" ht="60" customHeight="1" x14ac:dyDescent="0.25">
      <c r="A47" s="359" t="s">
        <v>142</v>
      </c>
      <c r="B47" s="298">
        <v>0.15</v>
      </c>
      <c r="C47" s="272" t="s">
        <v>143</v>
      </c>
      <c r="D47" s="272" t="s">
        <v>282</v>
      </c>
      <c r="E47" s="83" t="s">
        <v>30</v>
      </c>
      <c r="F47" s="32">
        <v>166</v>
      </c>
      <c r="G47" s="272" t="s">
        <v>145</v>
      </c>
      <c r="H47" s="76" t="s">
        <v>146</v>
      </c>
      <c r="I47" s="34">
        <v>0.6</v>
      </c>
      <c r="J47" s="258" t="s">
        <v>147</v>
      </c>
      <c r="K47" s="269" t="s">
        <v>283</v>
      </c>
      <c r="L47" s="13" t="s">
        <v>149</v>
      </c>
      <c r="M47" s="258" t="s">
        <v>150</v>
      </c>
      <c r="N47" s="20">
        <v>185</v>
      </c>
      <c r="O47" s="81">
        <v>1</v>
      </c>
      <c r="P47" s="374" t="s">
        <v>284</v>
      </c>
      <c r="Q47" s="374" t="s">
        <v>284</v>
      </c>
      <c r="R47" s="374" t="s">
        <v>285</v>
      </c>
      <c r="S47" s="20">
        <v>185</v>
      </c>
      <c r="T47" s="81">
        <v>1</v>
      </c>
      <c r="U47" s="374" t="s">
        <v>389</v>
      </c>
      <c r="V47" s="374"/>
      <c r="W47" s="374"/>
      <c r="X47" s="2"/>
      <c r="Y47" s="2"/>
      <c r="Z47" s="2"/>
    </row>
    <row r="48" spans="1:26" ht="192" customHeight="1" x14ac:dyDescent="0.25">
      <c r="A48" s="251"/>
      <c r="B48" s="317"/>
      <c r="C48" s="251"/>
      <c r="D48" s="251"/>
      <c r="E48" s="83" t="s">
        <v>44</v>
      </c>
      <c r="F48" s="32">
        <v>82</v>
      </c>
      <c r="G48" s="251"/>
      <c r="H48" s="76" t="s">
        <v>146</v>
      </c>
      <c r="I48" s="34">
        <v>0.4</v>
      </c>
      <c r="J48" s="251"/>
      <c r="K48" s="251"/>
      <c r="L48" s="13" t="s">
        <v>151</v>
      </c>
      <c r="M48" s="251"/>
      <c r="N48" s="84">
        <v>54</v>
      </c>
      <c r="O48" s="223">
        <v>0.65800000000000003</v>
      </c>
      <c r="P48" s="251"/>
      <c r="Q48" s="251"/>
      <c r="R48" s="251"/>
      <c r="S48" s="84">
        <v>54</v>
      </c>
      <c r="T48" s="81">
        <v>0.65600000000000003</v>
      </c>
      <c r="U48" s="251"/>
      <c r="V48" s="251"/>
      <c r="W48" s="251"/>
      <c r="X48" s="2"/>
      <c r="Y48" s="2"/>
      <c r="Z48" s="2"/>
    </row>
    <row r="49" spans="1:26" ht="38.25" customHeight="1" x14ac:dyDescent="0.25">
      <c r="A49" s="270"/>
      <c r="B49" s="266"/>
      <c r="C49" s="266"/>
      <c r="D49" s="266"/>
      <c r="E49" s="266"/>
      <c r="F49" s="266"/>
      <c r="G49" s="266"/>
      <c r="H49" s="271"/>
      <c r="I49" s="61">
        <f>SUM(I47:I48)</f>
        <v>1</v>
      </c>
      <c r="J49" s="338" t="s">
        <v>152</v>
      </c>
      <c r="K49" s="266"/>
      <c r="L49" s="271"/>
      <c r="M49" s="42">
        <v>0.15</v>
      </c>
      <c r="N49" s="88"/>
      <c r="O49" s="89">
        <f>(AVERAGE(O47:O48))*M49</f>
        <v>0.12434999999999999</v>
      </c>
      <c r="P49" s="387"/>
      <c r="Q49" s="266"/>
      <c r="R49" s="271"/>
      <c r="S49" s="88"/>
      <c r="T49" s="89">
        <f>((I47*T47)+(I48*T48))*M49</f>
        <v>0.12936</v>
      </c>
      <c r="U49" s="387"/>
      <c r="V49" s="266"/>
      <c r="W49" s="271"/>
      <c r="X49" s="2"/>
      <c r="Y49" s="2"/>
      <c r="Z49" s="2"/>
    </row>
    <row r="50" spans="1:26" ht="48.75" customHeight="1" x14ac:dyDescent="0.25">
      <c r="A50" s="265" t="s">
        <v>153</v>
      </c>
      <c r="B50" s="266"/>
      <c r="C50" s="266"/>
      <c r="D50" s="266"/>
      <c r="E50" s="266"/>
      <c r="F50" s="271"/>
      <c r="G50" s="64">
        <v>1</v>
      </c>
      <c r="H50" s="265" t="s">
        <v>154</v>
      </c>
      <c r="I50" s="266"/>
      <c r="J50" s="266"/>
      <c r="K50" s="266"/>
      <c r="L50" s="267"/>
      <c r="M50" s="64">
        <f>((N48)/(F48))</f>
        <v>0.65853658536585369</v>
      </c>
      <c r="N50" s="371"/>
      <c r="O50" s="266"/>
      <c r="P50" s="266"/>
      <c r="Q50" s="266"/>
      <c r="R50" s="271"/>
      <c r="S50" s="371"/>
      <c r="T50" s="266"/>
      <c r="U50" s="266"/>
      <c r="V50" s="266"/>
      <c r="W50" s="271"/>
      <c r="X50" s="2"/>
      <c r="Y50" s="2"/>
      <c r="Z50" s="2"/>
    </row>
    <row r="51" spans="1:26" ht="57" customHeight="1" x14ac:dyDescent="0.25">
      <c r="A51" s="268" t="s">
        <v>155</v>
      </c>
      <c r="B51" s="266"/>
      <c r="C51" s="266"/>
      <c r="D51" s="266"/>
      <c r="E51" s="266"/>
      <c r="F51" s="266"/>
      <c r="G51" s="266"/>
      <c r="H51" s="266"/>
      <c r="I51" s="266"/>
      <c r="J51" s="266"/>
      <c r="K51" s="266"/>
      <c r="L51" s="266"/>
      <c r="M51" s="266"/>
      <c r="N51" s="271"/>
      <c r="O51" s="101">
        <f>O49</f>
        <v>0.12434999999999999</v>
      </c>
      <c r="P51" s="387"/>
      <c r="Q51" s="266"/>
      <c r="R51" s="271"/>
      <c r="S51" s="90"/>
      <c r="T51" s="101">
        <f>T49</f>
        <v>0.12936</v>
      </c>
      <c r="U51" s="387"/>
      <c r="V51" s="266"/>
      <c r="W51" s="271"/>
      <c r="X51" s="2"/>
      <c r="Y51" s="2"/>
      <c r="Z51" s="2"/>
    </row>
    <row r="52" spans="1:26" ht="15.75" customHeight="1" x14ac:dyDescent="0.25">
      <c r="A52" s="396"/>
      <c r="B52" s="304"/>
      <c r="C52" s="304"/>
      <c r="D52" s="304"/>
      <c r="E52" s="304"/>
      <c r="F52" s="304"/>
      <c r="G52" s="304"/>
      <c r="H52" s="304"/>
      <c r="I52" s="304"/>
      <c r="J52" s="305"/>
      <c r="K52" s="398" t="s">
        <v>156</v>
      </c>
      <c r="L52" s="304"/>
      <c r="M52" s="304"/>
      <c r="N52" s="305"/>
      <c r="O52" s="432">
        <f>O37+O44+O51</f>
        <v>0.36541349206349205</v>
      </c>
      <c r="P52" s="395"/>
      <c r="Q52" s="304"/>
      <c r="R52" s="281"/>
      <c r="S52" s="434"/>
      <c r="T52" s="435">
        <f>T37+T44+T51</f>
        <v>0.97936000000000012</v>
      </c>
      <c r="U52" s="395"/>
      <c r="V52" s="304"/>
      <c r="W52" s="305"/>
      <c r="X52" s="2"/>
      <c r="Y52" s="2"/>
      <c r="Z52" s="2"/>
    </row>
    <row r="53" spans="1:26" ht="22.5" customHeight="1" x14ac:dyDescent="0.25">
      <c r="A53" s="397"/>
      <c r="B53" s="332"/>
      <c r="C53" s="332"/>
      <c r="D53" s="332"/>
      <c r="E53" s="332"/>
      <c r="F53" s="332"/>
      <c r="G53" s="332"/>
      <c r="H53" s="332"/>
      <c r="I53" s="332"/>
      <c r="J53" s="277"/>
      <c r="K53" s="260"/>
      <c r="L53" s="332"/>
      <c r="M53" s="332"/>
      <c r="N53" s="277"/>
      <c r="O53" s="251"/>
      <c r="P53" s="260"/>
      <c r="Q53" s="332"/>
      <c r="R53" s="433"/>
      <c r="S53" s="251"/>
      <c r="T53" s="436"/>
      <c r="U53" s="260"/>
      <c r="V53" s="332"/>
      <c r="W53" s="277"/>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77" t="s">
        <v>157</v>
      </c>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77" t="s">
        <v>158</v>
      </c>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121"/>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227">
    <mergeCell ref="U22:U24"/>
    <mergeCell ref="U28:U30"/>
    <mergeCell ref="J38:J39"/>
    <mergeCell ref="K38:K41"/>
    <mergeCell ref="M38:M39"/>
    <mergeCell ref="J40:J41"/>
    <mergeCell ref="M40:M41"/>
    <mergeCell ref="H45:L45"/>
    <mergeCell ref="A46:N46"/>
    <mergeCell ref="N45:R45"/>
    <mergeCell ref="P46:R46"/>
    <mergeCell ref="P38:P39"/>
    <mergeCell ref="Q38:Q39"/>
    <mergeCell ref="R38:R43"/>
    <mergeCell ref="P40:P41"/>
    <mergeCell ref="Q40:Q41"/>
    <mergeCell ref="P42:P43"/>
    <mergeCell ref="P44:R44"/>
    <mergeCell ref="L38:L39"/>
    <mergeCell ref="L40:L41"/>
    <mergeCell ref="J42:J43"/>
    <mergeCell ref="K42:K43"/>
    <mergeCell ref="L42:L43"/>
    <mergeCell ref="M42:M43"/>
    <mergeCell ref="J44:L44"/>
    <mergeCell ref="A44:H44"/>
    <mergeCell ref="A52:J53"/>
    <mergeCell ref="K52:N53"/>
    <mergeCell ref="O52:O53"/>
    <mergeCell ref="P52:R53"/>
    <mergeCell ref="S52:S53"/>
    <mergeCell ref="T52:T53"/>
    <mergeCell ref="U52:W53"/>
    <mergeCell ref="J49:L49"/>
    <mergeCell ref="P49:R49"/>
    <mergeCell ref="U49:W49"/>
    <mergeCell ref="H50:L50"/>
    <mergeCell ref="N50:R50"/>
    <mergeCell ref="S50:W50"/>
    <mergeCell ref="A51:N51"/>
    <mergeCell ref="J47:J48"/>
    <mergeCell ref="K47:K48"/>
    <mergeCell ref="M47:M48"/>
    <mergeCell ref="P47:P48"/>
    <mergeCell ref="Q47:Q48"/>
    <mergeCell ref="R47:R48"/>
    <mergeCell ref="U47:U48"/>
    <mergeCell ref="P51:R51"/>
    <mergeCell ref="U51:W51"/>
    <mergeCell ref="S26:S27"/>
    <mergeCell ref="W26:W34"/>
    <mergeCell ref="S31:S32"/>
    <mergeCell ref="U31:U34"/>
    <mergeCell ref="V31:V34"/>
    <mergeCell ref="S33:S34"/>
    <mergeCell ref="V47:V48"/>
    <mergeCell ref="W47:W48"/>
    <mergeCell ref="U35:W35"/>
    <mergeCell ref="S36:W36"/>
    <mergeCell ref="U37:W37"/>
    <mergeCell ref="S45:W45"/>
    <mergeCell ref="U46:W46"/>
    <mergeCell ref="U38:U39"/>
    <mergeCell ref="V38:V39"/>
    <mergeCell ref="W38:W43"/>
    <mergeCell ref="U40:U41"/>
    <mergeCell ref="V40:V41"/>
    <mergeCell ref="U42:U43"/>
    <mergeCell ref="U44:W44"/>
    <mergeCell ref="V28:V30"/>
    <mergeCell ref="V42:V43"/>
    <mergeCell ref="U21:W21"/>
    <mergeCell ref="S22:S24"/>
    <mergeCell ref="P25:R25"/>
    <mergeCell ref="U25:W25"/>
    <mergeCell ref="L11:L12"/>
    <mergeCell ref="J15:L15"/>
    <mergeCell ref="K16:K20"/>
    <mergeCell ref="L16:L18"/>
    <mergeCell ref="R16:R20"/>
    <mergeCell ref="S16:S17"/>
    <mergeCell ref="W16:W20"/>
    <mergeCell ref="J16:J18"/>
    <mergeCell ref="J19:J20"/>
    <mergeCell ref="K22:K24"/>
    <mergeCell ref="L22:L24"/>
    <mergeCell ref="M22:M24"/>
    <mergeCell ref="N22:N24"/>
    <mergeCell ref="J25:L25"/>
    <mergeCell ref="J22:J24"/>
    <mergeCell ref="L13:L14"/>
    <mergeCell ref="M13:M14"/>
    <mergeCell ref="W8:W14"/>
    <mergeCell ref="U15:W15"/>
    <mergeCell ref="V22:V24"/>
    <mergeCell ref="J26:J28"/>
    <mergeCell ref="K26:K30"/>
    <mergeCell ref="M26:M28"/>
    <mergeCell ref="N26:N27"/>
    <mergeCell ref="R26:R34"/>
    <mergeCell ref="J29:J30"/>
    <mergeCell ref="M6:M7"/>
    <mergeCell ref="M8:M12"/>
    <mergeCell ref="M16:M18"/>
    <mergeCell ref="N16:N17"/>
    <mergeCell ref="J6:J7"/>
    <mergeCell ref="L6:L7"/>
    <mergeCell ref="N6:N7"/>
    <mergeCell ref="O6:O7"/>
    <mergeCell ref="J8:J10"/>
    <mergeCell ref="L8:L9"/>
    <mergeCell ref="N8:N11"/>
    <mergeCell ref="L19:L20"/>
    <mergeCell ref="M19:M20"/>
    <mergeCell ref="J21:L21"/>
    <mergeCell ref="P21:R21"/>
    <mergeCell ref="L26:L28"/>
    <mergeCell ref="L29:L30"/>
    <mergeCell ref="M29:M30"/>
    <mergeCell ref="Q29:Q30"/>
    <mergeCell ref="J31:J34"/>
    <mergeCell ref="K31:K34"/>
    <mergeCell ref="J35:L35"/>
    <mergeCell ref="H36:L36"/>
    <mergeCell ref="A37:N37"/>
    <mergeCell ref="L31:L34"/>
    <mergeCell ref="M31:M34"/>
    <mergeCell ref="N31:N32"/>
    <mergeCell ref="P31:P34"/>
    <mergeCell ref="N33:N34"/>
    <mergeCell ref="Q31:Q34"/>
    <mergeCell ref="P35:R35"/>
    <mergeCell ref="N36:R36"/>
    <mergeCell ref="P37:R37"/>
    <mergeCell ref="A8:A34"/>
    <mergeCell ref="B8:B34"/>
    <mergeCell ref="D8:D12"/>
    <mergeCell ref="E8:E11"/>
    <mergeCell ref="F8:F11"/>
    <mergeCell ref="G8:G12"/>
    <mergeCell ref="G13:G14"/>
    <mergeCell ref="G16:G18"/>
    <mergeCell ref="G19:G20"/>
    <mergeCell ref="D16:D18"/>
    <mergeCell ref="E16:E17"/>
    <mergeCell ref="F16:F17"/>
    <mergeCell ref="C16:C20"/>
    <mergeCell ref="C22:C24"/>
    <mergeCell ref="D22:D24"/>
    <mergeCell ref="E22:E24"/>
    <mergeCell ref="D26:D28"/>
    <mergeCell ref="E26:E27"/>
    <mergeCell ref="D19:D20"/>
    <mergeCell ref="F22:F24"/>
    <mergeCell ref="F26:F27"/>
    <mergeCell ref="A49:H49"/>
    <mergeCell ref="A50:F50"/>
    <mergeCell ref="G40:G41"/>
    <mergeCell ref="H40:H41"/>
    <mergeCell ref="G42:G43"/>
    <mergeCell ref="A38:A43"/>
    <mergeCell ref="B38:B43"/>
    <mergeCell ref="C38:C41"/>
    <mergeCell ref="D38:D39"/>
    <mergeCell ref="D40:D41"/>
    <mergeCell ref="C42:C43"/>
    <mergeCell ref="D42:D43"/>
    <mergeCell ref="G38:G39"/>
    <mergeCell ref="H38:H39"/>
    <mergeCell ref="A35:H35"/>
    <mergeCell ref="A36:F36"/>
    <mergeCell ref="F31:F32"/>
    <mergeCell ref="F33:F34"/>
    <mergeCell ref="G31:G34"/>
    <mergeCell ref="D29:D30"/>
    <mergeCell ref="A45:F45"/>
    <mergeCell ref="A47:A48"/>
    <mergeCell ref="B47:B48"/>
    <mergeCell ref="C47:C48"/>
    <mergeCell ref="D47:D48"/>
    <mergeCell ref="G47:G48"/>
    <mergeCell ref="T6:T7"/>
    <mergeCell ref="U6:U7"/>
    <mergeCell ref="V6:V7"/>
    <mergeCell ref="W6:W7"/>
    <mergeCell ref="V12:V14"/>
    <mergeCell ref="P6:P7"/>
    <mergeCell ref="P8:P9"/>
    <mergeCell ref="R8:R14"/>
    <mergeCell ref="P13:P14"/>
    <mergeCell ref="Q13:Q14"/>
    <mergeCell ref="U12:U14"/>
    <mergeCell ref="S6:S7"/>
    <mergeCell ref="N5:R5"/>
    <mergeCell ref="S5:W5"/>
    <mergeCell ref="A1:B4"/>
    <mergeCell ref="C1:R1"/>
    <mergeCell ref="C2:R2"/>
    <mergeCell ref="C3:R3"/>
    <mergeCell ref="C4:G4"/>
    <mergeCell ref="H4:K4"/>
    <mergeCell ref="A5:J5"/>
    <mergeCell ref="N4:W4"/>
    <mergeCell ref="N42:N43"/>
    <mergeCell ref="P15:R15"/>
    <mergeCell ref="A6:A7"/>
    <mergeCell ref="B6:B7"/>
    <mergeCell ref="C6:C7"/>
    <mergeCell ref="D6:F6"/>
    <mergeCell ref="G6:G7"/>
    <mergeCell ref="H6:H7"/>
    <mergeCell ref="I6:I7"/>
    <mergeCell ref="K6:K7"/>
    <mergeCell ref="K8:K14"/>
    <mergeCell ref="H13:H14"/>
    <mergeCell ref="J13:J14"/>
    <mergeCell ref="C8:C14"/>
    <mergeCell ref="D13:D14"/>
    <mergeCell ref="Q6:Q7"/>
    <mergeCell ref="R6:R7"/>
    <mergeCell ref="G22:G24"/>
    <mergeCell ref="G26:G28"/>
    <mergeCell ref="G29:G30"/>
    <mergeCell ref="C26:C34"/>
    <mergeCell ref="D31:D34"/>
    <mergeCell ref="E31:E32"/>
    <mergeCell ref="E33:E34"/>
  </mergeCells>
  <dataValidations count="1">
    <dataValidation type="list" allowBlank="1" showInputMessage="1" showErrorMessage="1" prompt=" - " sqref="L5">
      <formula1>$M$4:$M$5</formula1>
    </dataValidation>
  </dataValidations>
  <pageMargins left="0.7" right="0.7" top="0.75" bottom="0.75" header="0" footer="0"/>
  <pageSetup orientation="landscape"/>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2"/>
  <sheetViews>
    <sheetView showGridLines="0" tabSelected="1" topLeftCell="G1" zoomScale="60" zoomScaleNormal="60" workbookViewId="0">
      <pane xSplit="1" ySplit="7" topLeftCell="L41" activePane="bottomRight" state="frozen"/>
      <selection activeCell="G1" sqref="G1"/>
      <selection pane="topRight" activeCell="H1" sqref="H1"/>
      <selection pane="bottomLeft" activeCell="G8" sqref="G8"/>
      <selection pane="bottomRight" activeCell="Q24" sqref="Q24"/>
    </sheetView>
  </sheetViews>
  <sheetFormatPr baseColWidth="10" defaultColWidth="14.42578125" defaultRowHeight="15" customHeight="1" x14ac:dyDescent="0.25"/>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2.7109375" customWidth="1"/>
    <col min="11" max="11" width="51.28515625" customWidth="1"/>
    <col min="12" max="12" width="27.140625" customWidth="1"/>
    <col min="13" max="13" width="25.140625" customWidth="1"/>
    <col min="14" max="14" width="15.5703125" customWidth="1"/>
    <col min="15" max="15" width="17.85546875" customWidth="1"/>
    <col min="16" max="16" width="66.140625" customWidth="1"/>
    <col min="17" max="17" width="57.42578125" customWidth="1"/>
    <col min="18" max="18" width="58.140625" customWidth="1"/>
    <col min="19" max="19" width="19.85546875" customWidth="1"/>
    <col min="20" max="20" width="20.28515625" customWidth="1"/>
    <col min="21" max="21" width="53.42578125" customWidth="1"/>
    <col min="22" max="22" width="45.5703125" customWidth="1"/>
    <col min="23" max="23" width="45" customWidth="1"/>
    <col min="24" max="26" width="10" customWidth="1"/>
  </cols>
  <sheetData>
    <row r="1" spans="1:26" ht="24.75" customHeight="1" x14ac:dyDescent="0.25">
      <c r="A1" s="299"/>
      <c r="B1" s="300"/>
      <c r="C1" s="456" t="s">
        <v>0</v>
      </c>
      <c r="D1" s="457"/>
      <c r="E1" s="457"/>
      <c r="F1" s="457"/>
      <c r="G1" s="457"/>
      <c r="H1" s="457"/>
      <c r="I1" s="457"/>
      <c r="J1" s="457"/>
      <c r="K1" s="457"/>
      <c r="L1" s="457"/>
      <c r="M1" s="457"/>
      <c r="N1" s="457"/>
      <c r="O1" s="457"/>
      <c r="P1" s="457"/>
      <c r="Q1" s="457"/>
      <c r="R1" s="457"/>
      <c r="S1" s="199"/>
      <c r="T1" s="199"/>
      <c r="U1" s="199"/>
      <c r="V1" s="199"/>
      <c r="W1" s="199"/>
      <c r="X1" s="2"/>
      <c r="Y1" s="2"/>
      <c r="Z1" s="2"/>
    </row>
    <row r="2" spans="1:26" ht="22.5" customHeight="1" x14ac:dyDescent="0.25">
      <c r="A2" s="300"/>
      <c r="B2" s="300"/>
      <c r="C2" s="458" t="s">
        <v>1</v>
      </c>
      <c r="D2" s="457"/>
      <c r="E2" s="457"/>
      <c r="F2" s="457"/>
      <c r="G2" s="457"/>
      <c r="H2" s="457"/>
      <c r="I2" s="457"/>
      <c r="J2" s="457"/>
      <c r="K2" s="457"/>
      <c r="L2" s="457"/>
      <c r="M2" s="457"/>
      <c r="N2" s="457"/>
      <c r="O2" s="457"/>
      <c r="P2" s="457"/>
      <c r="Q2" s="457"/>
      <c r="R2" s="457"/>
      <c r="S2" s="199"/>
      <c r="T2" s="199"/>
      <c r="U2" s="199"/>
      <c r="V2" s="199"/>
      <c r="W2" s="199"/>
      <c r="X2" s="2"/>
      <c r="Y2" s="2"/>
      <c r="Z2" s="2"/>
    </row>
    <row r="3" spans="1:26" ht="22.5" customHeight="1" x14ac:dyDescent="0.25">
      <c r="A3" s="300"/>
      <c r="B3" s="300"/>
      <c r="C3" s="458" t="s">
        <v>2</v>
      </c>
      <c r="D3" s="457"/>
      <c r="E3" s="457"/>
      <c r="F3" s="457"/>
      <c r="G3" s="457"/>
      <c r="H3" s="457"/>
      <c r="I3" s="457"/>
      <c r="J3" s="457"/>
      <c r="K3" s="457"/>
      <c r="L3" s="457"/>
      <c r="M3" s="457"/>
      <c r="N3" s="457"/>
      <c r="O3" s="457"/>
      <c r="P3" s="457"/>
      <c r="Q3" s="457"/>
      <c r="R3" s="457"/>
      <c r="S3" s="199"/>
      <c r="T3" s="199"/>
      <c r="U3" s="199"/>
      <c r="V3" s="199"/>
      <c r="W3" s="199"/>
      <c r="X3" s="2"/>
      <c r="Y3" s="2"/>
      <c r="Z3" s="2"/>
    </row>
    <row r="4" spans="1:26" ht="26.25" customHeight="1" thickBot="1" x14ac:dyDescent="0.3">
      <c r="A4" s="300"/>
      <c r="B4" s="300"/>
      <c r="C4" s="459" t="s">
        <v>3</v>
      </c>
      <c r="D4" s="460"/>
      <c r="E4" s="460"/>
      <c r="F4" s="460"/>
      <c r="G4" s="461"/>
      <c r="H4" s="459" t="s">
        <v>372</v>
      </c>
      <c r="I4" s="460"/>
      <c r="J4" s="460"/>
      <c r="K4" s="462"/>
      <c r="L4" s="463" t="s">
        <v>371</v>
      </c>
      <c r="M4" s="464"/>
      <c r="N4" s="464"/>
      <c r="O4" s="464"/>
      <c r="P4" s="464"/>
      <c r="Q4" s="464"/>
      <c r="R4" s="464"/>
      <c r="S4" s="464"/>
      <c r="T4" s="464"/>
      <c r="U4" s="464"/>
      <c r="V4" s="464"/>
      <c r="W4" s="465"/>
      <c r="X4" s="2"/>
      <c r="Y4" s="2"/>
      <c r="Z4" s="2"/>
    </row>
    <row r="5" spans="1:26" ht="31.5" customHeight="1" thickBot="1" x14ac:dyDescent="0.3">
      <c r="A5" s="309" t="s">
        <v>373</v>
      </c>
      <c r="B5" s="310"/>
      <c r="C5" s="310"/>
      <c r="D5" s="310"/>
      <c r="E5" s="310"/>
      <c r="F5" s="310"/>
      <c r="G5" s="310"/>
      <c r="H5" s="310"/>
      <c r="I5" s="310"/>
      <c r="J5" s="311"/>
      <c r="K5" s="122"/>
      <c r="L5" s="200"/>
      <c r="M5" s="201"/>
      <c r="N5" s="453" t="s">
        <v>286</v>
      </c>
      <c r="O5" s="404"/>
      <c r="P5" s="404"/>
      <c r="Q5" s="404"/>
      <c r="R5" s="436"/>
      <c r="S5" s="454" t="s">
        <v>287</v>
      </c>
      <c r="T5" s="455"/>
      <c r="U5" s="455"/>
      <c r="V5" s="455"/>
      <c r="W5" s="336"/>
      <c r="X5" s="2"/>
      <c r="Y5" s="2"/>
      <c r="Z5" s="2"/>
    </row>
    <row r="6" spans="1:26" ht="48" customHeight="1" x14ac:dyDescent="0.25">
      <c r="A6" s="315" t="s">
        <v>5</v>
      </c>
      <c r="B6" s="316" t="s">
        <v>6</v>
      </c>
      <c r="C6" s="316" t="s">
        <v>7</v>
      </c>
      <c r="D6" s="381" t="s">
        <v>160</v>
      </c>
      <c r="E6" s="382"/>
      <c r="F6" s="383"/>
      <c r="G6" s="318" t="s">
        <v>9</v>
      </c>
      <c r="H6" s="319" t="s">
        <v>10</v>
      </c>
      <c r="I6" s="319" t="s">
        <v>11</v>
      </c>
      <c r="J6" s="319" t="s">
        <v>12</v>
      </c>
      <c r="K6" s="319" t="s">
        <v>13</v>
      </c>
      <c r="L6" s="333" t="s">
        <v>14</v>
      </c>
      <c r="M6" s="334" t="s">
        <v>15</v>
      </c>
      <c r="N6" s="385" t="s">
        <v>161</v>
      </c>
      <c r="O6" s="447" t="s">
        <v>162</v>
      </c>
      <c r="P6" s="445" t="s">
        <v>163</v>
      </c>
      <c r="Q6" s="445" t="s">
        <v>164</v>
      </c>
      <c r="R6" s="445" t="s">
        <v>165</v>
      </c>
      <c r="S6" s="446" t="s">
        <v>161</v>
      </c>
      <c r="T6" s="446" t="s">
        <v>162</v>
      </c>
      <c r="U6" s="445" t="s">
        <v>163</v>
      </c>
      <c r="V6" s="445" t="s">
        <v>164</v>
      </c>
      <c r="W6" s="445" t="s">
        <v>165</v>
      </c>
      <c r="X6" s="10"/>
      <c r="Y6" s="10"/>
      <c r="Z6" s="10"/>
    </row>
    <row r="7" spans="1:26" ht="77.25" customHeight="1" x14ac:dyDescent="0.25">
      <c r="A7" s="251"/>
      <c r="B7" s="251"/>
      <c r="C7" s="251"/>
      <c r="D7" s="78" t="s">
        <v>166</v>
      </c>
      <c r="E7" s="79" t="s">
        <v>17</v>
      </c>
      <c r="F7" s="79" t="s">
        <v>167</v>
      </c>
      <c r="G7" s="317"/>
      <c r="H7" s="317"/>
      <c r="I7" s="251"/>
      <c r="J7" s="317"/>
      <c r="K7" s="317"/>
      <c r="L7" s="317"/>
      <c r="M7" s="317"/>
      <c r="N7" s="317"/>
      <c r="O7" s="417"/>
      <c r="P7" s="251"/>
      <c r="Q7" s="251"/>
      <c r="R7" s="251"/>
      <c r="S7" s="251"/>
      <c r="T7" s="251"/>
      <c r="U7" s="251"/>
      <c r="V7" s="251"/>
      <c r="W7" s="251"/>
      <c r="X7" s="1"/>
      <c r="Y7" s="1"/>
      <c r="Z7" s="1"/>
    </row>
    <row r="8" spans="1:26" ht="149.25" customHeight="1" x14ac:dyDescent="0.25">
      <c r="A8" s="480" t="s">
        <v>27</v>
      </c>
      <c r="B8" s="483">
        <v>0.5</v>
      </c>
      <c r="C8" s="468" t="s">
        <v>28</v>
      </c>
      <c r="D8" s="269" t="s">
        <v>401</v>
      </c>
      <c r="E8" s="258" t="s">
        <v>30</v>
      </c>
      <c r="F8" s="344">
        <v>2</v>
      </c>
      <c r="G8" s="272" t="s">
        <v>31</v>
      </c>
      <c r="H8" s="16" t="s">
        <v>32</v>
      </c>
      <c r="I8" s="17">
        <v>0.2</v>
      </c>
      <c r="J8" s="448" t="s">
        <v>396</v>
      </c>
      <c r="K8" s="269" t="s">
        <v>288</v>
      </c>
      <c r="L8" s="258" t="s">
        <v>36</v>
      </c>
      <c r="M8" s="269" t="s">
        <v>37</v>
      </c>
      <c r="N8" s="409">
        <v>6</v>
      </c>
      <c r="O8" s="125">
        <v>1</v>
      </c>
      <c r="P8" s="232" t="s">
        <v>407</v>
      </c>
      <c r="Q8" s="126"/>
      <c r="R8" s="126"/>
      <c r="S8" s="467"/>
      <c r="T8" s="127"/>
      <c r="U8" s="126"/>
      <c r="V8" s="126"/>
      <c r="W8" s="126"/>
      <c r="X8" s="1"/>
      <c r="Y8" s="1"/>
      <c r="Z8" s="1"/>
    </row>
    <row r="9" spans="1:26" ht="87.75" customHeight="1" x14ac:dyDescent="0.25">
      <c r="A9" s="481"/>
      <c r="B9" s="484"/>
      <c r="C9" s="250"/>
      <c r="D9" s="250"/>
      <c r="E9" s="250"/>
      <c r="F9" s="250"/>
      <c r="G9" s="250"/>
      <c r="H9" s="16" t="s">
        <v>38</v>
      </c>
      <c r="I9" s="17">
        <v>0.2</v>
      </c>
      <c r="J9" s="449"/>
      <c r="K9" s="250"/>
      <c r="L9" s="251"/>
      <c r="M9" s="250"/>
      <c r="N9" s="466"/>
      <c r="O9" s="125">
        <v>1</v>
      </c>
      <c r="P9" s="232" t="s">
        <v>405</v>
      </c>
      <c r="Q9" s="232" t="s">
        <v>405</v>
      </c>
      <c r="R9" s="232" t="s">
        <v>446</v>
      </c>
      <c r="S9" s="250"/>
      <c r="T9" s="125"/>
      <c r="U9" s="128"/>
      <c r="V9" s="128"/>
      <c r="W9" s="128"/>
      <c r="X9" s="1"/>
      <c r="Y9" s="1"/>
      <c r="Z9" s="1"/>
    </row>
    <row r="10" spans="1:26" ht="54" customHeight="1" x14ac:dyDescent="0.25">
      <c r="A10" s="481"/>
      <c r="B10" s="484"/>
      <c r="C10" s="250"/>
      <c r="D10" s="250"/>
      <c r="E10" s="250"/>
      <c r="F10" s="250"/>
      <c r="G10" s="250"/>
      <c r="H10" s="16" t="s">
        <v>39</v>
      </c>
      <c r="I10" s="17">
        <v>0.15</v>
      </c>
      <c r="J10" s="450"/>
      <c r="K10" s="250"/>
      <c r="L10" s="82" t="s">
        <v>40</v>
      </c>
      <c r="M10" s="250"/>
      <c r="N10" s="466"/>
      <c r="O10" s="125">
        <v>1</v>
      </c>
      <c r="P10" s="232" t="s">
        <v>406</v>
      </c>
      <c r="Q10" s="128"/>
      <c r="R10" s="128"/>
      <c r="S10" s="250"/>
      <c r="T10" s="125"/>
      <c r="U10" s="128"/>
      <c r="V10" s="128"/>
      <c r="W10" s="128"/>
      <c r="X10" s="1"/>
      <c r="Y10" s="1"/>
      <c r="Z10" s="1"/>
    </row>
    <row r="11" spans="1:26" ht="409.5" x14ac:dyDescent="0.25">
      <c r="A11" s="481"/>
      <c r="B11" s="484"/>
      <c r="C11" s="250"/>
      <c r="D11" s="250"/>
      <c r="E11" s="251"/>
      <c r="F11" s="251"/>
      <c r="G11" s="250"/>
      <c r="H11" s="16" t="s">
        <v>41</v>
      </c>
      <c r="I11" s="17">
        <v>0.1</v>
      </c>
      <c r="J11" s="19" t="s">
        <v>42</v>
      </c>
      <c r="K11" s="250"/>
      <c r="L11" s="258" t="s">
        <v>43</v>
      </c>
      <c r="M11" s="250"/>
      <c r="N11" s="410"/>
      <c r="O11" s="243">
        <v>0.5</v>
      </c>
      <c r="P11" s="242" t="s">
        <v>431</v>
      </c>
      <c r="Q11" s="242" t="s">
        <v>447</v>
      </c>
      <c r="R11" s="242" t="s">
        <v>449</v>
      </c>
      <c r="S11" s="251"/>
      <c r="T11" s="125"/>
      <c r="U11" s="128"/>
      <c r="V11" s="128"/>
      <c r="W11" s="128"/>
      <c r="X11" s="1"/>
      <c r="Y11" s="1"/>
      <c r="Z11" s="1"/>
    </row>
    <row r="12" spans="1:26" ht="283.5" customHeight="1" x14ac:dyDescent="0.25">
      <c r="A12" s="481"/>
      <c r="B12" s="484"/>
      <c r="C12" s="250"/>
      <c r="D12" s="251"/>
      <c r="E12" s="83" t="s">
        <v>44</v>
      </c>
      <c r="F12" s="28">
        <v>1</v>
      </c>
      <c r="G12" s="251"/>
      <c r="H12" s="16" t="s">
        <v>45</v>
      </c>
      <c r="I12" s="17">
        <v>0.15</v>
      </c>
      <c r="J12" s="19" t="s">
        <v>173</v>
      </c>
      <c r="K12" s="251"/>
      <c r="L12" s="251"/>
      <c r="M12" s="251"/>
      <c r="N12" s="238">
        <v>1</v>
      </c>
      <c r="O12" s="125">
        <v>1</v>
      </c>
      <c r="P12" s="232" t="s">
        <v>412</v>
      </c>
      <c r="Q12" s="111"/>
      <c r="R12" s="111"/>
      <c r="S12" s="20"/>
      <c r="T12" s="125"/>
      <c r="U12" s="111"/>
      <c r="V12" s="111"/>
      <c r="W12" s="111"/>
      <c r="X12" s="2"/>
      <c r="Y12" s="2"/>
      <c r="Z12" s="2"/>
    </row>
    <row r="13" spans="1:26" ht="57.75" customHeight="1" x14ac:dyDescent="0.25">
      <c r="A13" s="481"/>
      <c r="B13" s="484"/>
      <c r="C13" s="250"/>
      <c r="D13" s="269" t="s">
        <v>174</v>
      </c>
      <c r="E13" s="83" t="s">
        <v>30</v>
      </c>
      <c r="F13" s="28">
        <v>2</v>
      </c>
      <c r="G13" s="272" t="s">
        <v>48</v>
      </c>
      <c r="H13" s="448" t="s">
        <v>49</v>
      </c>
      <c r="I13" s="30">
        <v>0.1</v>
      </c>
      <c r="J13" s="261" t="s">
        <v>50</v>
      </c>
      <c r="K13" s="258" t="s">
        <v>289</v>
      </c>
      <c r="L13" s="261" t="s">
        <v>51</v>
      </c>
      <c r="M13" s="261" t="s">
        <v>52</v>
      </c>
      <c r="N13" s="20">
        <v>4</v>
      </c>
      <c r="O13" s="129">
        <v>1</v>
      </c>
      <c r="P13" s="441" t="s">
        <v>430</v>
      </c>
      <c r="Q13" s="95"/>
      <c r="R13" s="95"/>
      <c r="S13" s="20"/>
      <c r="T13" s="129"/>
      <c r="U13" s="95"/>
      <c r="V13" s="95"/>
      <c r="W13" s="95"/>
      <c r="X13" s="2"/>
      <c r="Y13" s="2"/>
      <c r="Z13" s="2"/>
    </row>
    <row r="14" spans="1:26" ht="153" customHeight="1" x14ac:dyDescent="0.25">
      <c r="A14" s="481"/>
      <c r="B14" s="484"/>
      <c r="C14" s="251"/>
      <c r="D14" s="251"/>
      <c r="E14" s="83" t="s">
        <v>44</v>
      </c>
      <c r="F14" s="28">
        <v>1</v>
      </c>
      <c r="G14" s="251"/>
      <c r="H14" s="450"/>
      <c r="I14" s="34">
        <v>0.1</v>
      </c>
      <c r="J14" s="251"/>
      <c r="K14" s="251"/>
      <c r="L14" s="251"/>
      <c r="M14" s="251"/>
      <c r="N14" s="240">
        <v>0</v>
      </c>
      <c r="O14" s="241">
        <v>0</v>
      </c>
      <c r="P14" s="442"/>
      <c r="Q14" s="245" t="s">
        <v>444</v>
      </c>
      <c r="R14" s="246" t="s">
        <v>445</v>
      </c>
      <c r="S14" s="20"/>
      <c r="T14" s="125"/>
      <c r="U14" s="112"/>
      <c r="V14" s="112"/>
      <c r="W14" s="113"/>
      <c r="X14" s="2"/>
      <c r="Y14" s="2"/>
      <c r="Z14" s="2"/>
    </row>
    <row r="15" spans="1:26" ht="44.25" customHeight="1" x14ac:dyDescent="0.25">
      <c r="A15" s="481"/>
      <c r="B15" s="484"/>
      <c r="C15" s="87"/>
      <c r="D15" s="87"/>
      <c r="E15" s="87"/>
      <c r="F15" s="87"/>
      <c r="G15" s="87"/>
      <c r="H15" s="87"/>
      <c r="I15" s="41">
        <f>SUM(I8:I14)</f>
        <v>1</v>
      </c>
      <c r="J15" s="366" t="s">
        <v>53</v>
      </c>
      <c r="K15" s="266"/>
      <c r="L15" s="271"/>
      <c r="M15" s="42">
        <v>0.2</v>
      </c>
      <c r="N15" s="88"/>
      <c r="O15" s="131">
        <f>((I8*O8)+(I9*O9)+(I10*O10)+(I11*O11)+(I12*O12)+(I13*O13)+(I14*O14))*M15</f>
        <v>0.17000000000000004</v>
      </c>
      <c r="P15" s="377"/>
      <c r="Q15" s="266"/>
      <c r="R15" s="271"/>
      <c r="S15" s="132"/>
      <c r="T15" s="133">
        <f>((I8*T8)+(I9*T9)+(I10*T10)+(I11*T11)+(I12*T12)+(I13*T13)+(I14*T14))*M15</f>
        <v>0</v>
      </c>
      <c r="U15" s="377"/>
      <c r="V15" s="266"/>
      <c r="W15" s="378"/>
      <c r="X15" s="2"/>
      <c r="Y15" s="2"/>
      <c r="Z15" s="2"/>
    </row>
    <row r="16" spans="1:26" ht="222" customHeight="1" x14ac:dyDescent="0.25">
      <c r="A16" s="481"/>
      <c r="B16" s="484"/>
      <c r="C16" s="269" t="s">
        <v>54</v>
      </c>
      <c r="D16" s="269" t="s">
        <v>403</v>
      </c>
      <c r="E16" s="258" t="s">
        <v>30</v>
      </c>
      <c r="F16" s="344">
        <v>1</v>
      </c>
      <c r="G16" s="272" t="s">
        <v>56</v>
      </c>
      <c r="H16" s="49" t="s">
        <v>290</v>
      </c>
      <c r="I16" s="34">
        <v>0.2</v>
      </c>
      <c r="J16" s="261" t="s">
        <v>58</v>
      </c>
      <c r="K16" s="269" t="s">
        <v>291</v>
      </c>
      <c r="L16" s="269" t="s">
        <v>60</v>
      </c>
      <c r="M16" s="344" t="s">
        <v>61</v>
      </c>
      <c r="N16" s="369">
        <v>1</v>
      </c>
      <c r="O16" s="125">
        <v>0.5</v>
      </c>
      <c r="P16" s="239" t="s">
        <v>413</v>
      </c>
      <c r="Q16" s="134"/>
      <c r="R16" s="135"/>
      <c r="S16" s="136"/>
      <c r="T16" s="137"/>
      <c r="U16" s="138"/>
      <c r="V16" s="138"/>
      <c r="W16" s="138"/>
      <c r="X16" s="2"/>
      <c r="Y16" s="2"/>
      <c r="Z16" s="2"/>
    </row>
    <row r="17" spans="1:26" ht="215.25" customHeight="1" x14ac:dyDescent="0.25">
      <c r="A17" s="481"/>
      <c r="B17" s="484"/>
      <c r="C17" s="250"/>
      <c r="D17" s="250"/>
      <c r="E17" s="251"/>
      <c r="F17" s="251"/>
      <c r="G17" s="250"/>
      <c r="H17" s="49" t="s">
        <v>62</v>
      </c>
      <c r="I17" s="34">
        <v>0.2</v>
      </c>
      <c r="J17" s="250"/>
      <c r="K17" s="250"/>
      <c r="L17" s="250"/>
      <c r="M17" s="250"/>
      <c r="N17" s="251"/>
      <c r="O17" s="241">
        <v>0.25</v>
      </c>
      <c r="P17" s="233" t="s">
        <v>414</v>
      </c>
      <c r="Q17" s="138"/>
      <c r="R17" s="139"/>
      <c r="S17" s="140"/>
      <c r="T17" s="137"/>
      <c r="U17" s="138"/>
      <c r="V17" s="138"/>
      <c r="W17" s="138"/>
      <c r="X17" s="2"/>
      <c r="Y17" s="2"/>
      <c r="Z17" s="2"/>
    </row>
    <row r="18" spans="1:26" ht="75" customHeight="1" x14ac:dyDescent="0.25">
      <c r="A18" s="481"/>
      <c r="B18" s="484"/>
      <c r="C18" s="250"/>
      <c r="D18" s="251"/>
      <c r="E18" s="83" t="s">
        <v>44</v>
      </c>
      <c r="F18" s="28">
        <v>6</v>
      </c>
      <c r="G18" s="251"/>
      <c r="H18" s="49" t="s">
        <v>63</v>
      </c>
      <c r="I18" s="34">
        <v>0.2</v>
      </c>
      <c r="J18" s="251"/>
      <c r="K18" s="251"/>
      <c r="L18" s="251"/>
      <c r="M18" s="251"/>
      <c r="N18" s="20">
        <v>6</v>
      </c>
      <c r="O18" s="125">
        <v>1</v>
      </c>
      <c r="P18" s="233" t="s">
        <v>417</v>
      </c>
      <c r="Q18" s="141"/>
      <c r="R18" s="70"/>
      <c r="S18" s="35"/>
      <c r="T18" s="125"/>
      <c r="U18" s="141"/>
      <c r="V18" s="141"/>
      <c r="W18" s="70"/>
      <c r="X18" s="2"/>
      <c r="Y18" s="2"/>
      <c r="Z18" s="2"/>
    </row>
    <row r="19" spans="1:26" ht="125.25" customHeight="1" x14ac:dyDescent="0.25">
      <c r="A19" s="481"/>
      <c r="B19" s="484"/>
      <c r="C19" s="250"/>
      <c r="D19" s="269" t="s">
        <v>402</v>
      </c>
      <c r="E19" s="68" t="s">
        <v>30</v>
      </c>
      <c r="F19" s="28">
        <v>6</v>
      </c>
      <c r="G19" s="272" t="s">
        <v>65</v>
      </c>
      <c r="H19" s="49" t="s">
        <v>292</v>
      </c>
      <c r="I19" s="34">
        <v>0.2</v>
      </c>
      <c r="J19" s="261" t="s">
        <v>67</v>
      </c>
      <c r="K19" s="269" t="s">
        <v>293</v>
      </c>
      <c r="L19" s="269" t="s">
        <v>68</v>
      </c>
      <c r="M19" s="258" t="s">
        <v>69</v>
      </c>
      <c r="N19" s="20">
        <v>1</v>
      </c>
      <c r="O19" s="125">
        <v>0.25</v>
      </c>
      <c r="P19" s="205" t="s">
        <v>415</v>
      </c>
      <c r="Q19" s="92"/>
      <c r="R19" s="95"/>
      <c r="S19" s="20"/>
      <c r="T19" s="125"/>
      <c r="U19" s="92"/>
      <c r="V19" s="92"/>
      <c r="W19" s="95"/>
      <c r="X19" s="2"/>
      <c r="Y19" s="2"/>
      <c r="Z19" s="2"/>
    </row>
    <row r="20" spans="1:26" ht="134.25" customHeight="1" x14ac:dyDescent="0.25">
      <c r="A20" s="481"/>
      <c r="B20" s="484"/>
      <c r="C20" s="251"/>
      <c r="D20" s="251"/>
      <c r="E20" s="83" t="s">
        <v>44</v>
      </c>
      <c r="F20" s="28">
        <v>0</v>
      </c>
      <c r="G20" s="251"/>
      <c r="H20" s="49" t="s">
        <v>70</v>
      </c>
      <c r="I20" s="34">
        <v>0.2</v>
      </c>
      <c r="J20" s="251"/>
      <c r="K20" s="251"/>
      <c r="L20" s="251"/>
      <c r="M20" s="251"/>
      <c r="N20" s="20">
        <v>0</v>
      </c>
      <c r="O20" s="241">
        <v>0.25</v>
      </c>
      <c r="P20" s="204" t="s">
        <v>416</v>
      </c>
      <c r="Q20" s="136"/>
      <c r="R20" s="136"/>
      <c r="S20" s="20"/>
      <c r="T20" s="125"/>
      <c r="U20" s="136"/>
      <c r="V20" s="136"/>
      <c r="W20" s="136"/>
      <c r="X20" s="2"/>
      <c r="Y20" s="2"/>
      <c r="Z20" s="2"/>
    </row>
    <row r="21" spans="1:26" ht="39.75" customHeight="1" x14ac:dyDescent="0.25">
      <c r="A21" s="481"/>
      <c r="B21" s="484"/>
      <c r="C21" s="87"/>
      <c r="D21" s="87"/>
      <c r="E21" s="87"/>
      <c r="F21" s="87"/>
      <c r="G21" s="87"/>
      <c r="H21" s="87"/>
      <c r="I21" s="41">
        <f>SUM(I16:I20)</f>
        <v>1</v>
      </c>
      <c r="J21" s="366" t="s">
        <v>71</v>
      </c>
      <c r="K21" s="266"/>
      <c r="L21" s="271"/>
      <c r="M21" s="42">
        <v>0.1</v>
      </c>
      <c r="N21" s="88"/>
      <c r="O21" s="133">
        <f>((I16*O16)+(I17*O17)+(I18*O18)+(I19*O19)+(I20*O20))*M21</f>
        <v>4.5000000000000005E-2</v>
      </c>
      <c r="P21" s="425"/>
      <c r="Q21" s="266"/>
      <c r="R21" s="271"/>
      <c r="S21" s="90"/>
      <c r="T21" s="142">
        <f>((I16*T16)+(I17*T17)+(I18*T18)+(I19*T19)+(I20*T20))*M21</f>
        <v>0</v>
      </c>
      <c r="U21" s="391"/>
      <c r="V21" s="307"/>
      <c r="W21" s="308"/>
      <c r="X21" s="2"/>
      <c r="Y21" s="2"/>
      <c r="Z21" s="2"/>
    </row>
    <row r="22" spans="1:26" ht="408.75" customHeight="1" x14ac:dyDescent="0.25">
      <c r="A22" s="481"/>
      <c r="B22" s="484"/>
      <c r="C22" s="341" t="s">
        <v>72</v>
      </c>
      <c r="D22" s="486" t="s">
        <v>248</v>
      </c>
      <c r="E22" s="341" t="s">
        <v>30</v>
      </c>
      <c r="F22" s="488">
        <v>19</v>
      </c>
      <c r="G22" s="491" t="s">
        <v>74</v>
      </c>
      <c r="H22" s="49" t="s">
        <v>294</v>
      </c>
      <c r="I22" s="34">
        <v>0.4</v>
      </c>
      <c r="J22" s="448" t="s">
        <v>434</v>
      </c>
      <c r="K22" s="341" t="s">
        <v>295</v>
      </c>
      <c r="L22" s="448" t="s">
        <v>77</v>
      </c>
      <c r="M22" s="448" t="s">
        <v>78</v>
      </c>
      <c r="N22" s="409">
        <v>19</v>
      </c>
      <c r="O22" s="125">
        <v>1</v>
      </c>
      <c r="P22" s="239" t="s">
        <v>408</v>
      </c>
      <c r="Q22" s="95"/>
      <c r="R22" s="114"/>
      <c r="S22" s="140"/>
      <c r="T22" s="143"/>
      <c r="U22" s="140"/>
      <c r="V22" s="140"/>
      <c r="W22" s="140"/>
      <c r="X22" s="2"/>
      <c r="Y22" s="2"/>
      <c r="Z22" s="2"/>
    </row>
    <row r="23" spans="1:26" ht="185.25" customHeight="1" x14ac:dyDescent="0.25">
      <c r="A23" s="481"/>
      <c r="B23" s="484"/>
      <c r="C23" s="342"/>
      <c r="D23" s="444"/>
      <c r="E23" s="490"/>
      <c r="F23" s="489"/>
      <c r="G23" s="492"/>
      <c r="H23" s="49" t="s">
        <v>79</v>
      </c>
      <c r="I23" s="34">
        <v>0.3</v>
      </c>
      <c r="J23" s="449"/>
      <c r="K23" s="342"/>
      <c r="L23" s="449"/>
      <c r="M23" s="449"/>
      <c r="N23" s="466"/>
      <c r="O23" s="125">
        <v>1</v>
      </c>
      <c r="P23" s="239" t="s">
        <v>409</v>
      </c>
      <c r="Q23" s="95"/>
      <c r="R23" s="413" t="s">
        <v>446</v>
      </c>
      <c r="S23" s="140"/>
      <c r="T23" s="143"/>
      <c r="U23" s="140"/>
      <c r="V23" s="140"/>
      <c r="W23" s="140"/>
      <c r="X23" s="2"/>
      <c r="Y23" s="2"/>
      <c r="Z23" s="2"/>
    </row>
    <row r="24" spans="1:26" ht="207" customHeight="1" x14ac:dyDescent="0.25">
      <c r="A24" s="481"/>
      <c r="B24" s="484"/>
      <c r="C24" s="343"/>
      <c r="D24" s="487"/>
      <c r="E24" s="211" t="s">
        <v>411</v>
      </c>
      <c r="F24" s="211">
        <v>6</v>
      </c>
      <c r="G24" s="493"/>
      <c r="H24" s="49" t="s">
        <v>80</v>
      </c>
      <c r="I24" s="34">
        <v>0.3</v>
      </c>
      <c r="J24" s="450"/>
      <c r="K24" s="343"/>
      <c r="L24" s="450"/>
      <c r="M24" s="469"/>
      <c r="N24" s="210">
        <v>6</v>
      </c>
      <c r="O24" s="137">
        <v>1</v>
      </c>
      <c r="P24" s="239" t="s">
        <v>410</v>
      </c>
      <c r="Q24" s="95"/>
      <c r="R24" s="415"/>
      <c r="S24" s="140"/>
      <c r="T24" s="143"/>
      <c r="U24" s="140"/>
      <c r="V24" s="140"/>
      <c r="W24" s="140"/>
      <c r="X24" s="2"/>
      <c r="Y24" s="2"/>
      <c r="Z24" s="2"/>
    </row>
    <row r="25" spans="1:26" ht="54" customHeight="1" x14ac:dyDescent="0.25">
      <c r="A25" s="481"/>
      <c r="B25" s="484"/>
      <c r="C25" s="87"/>
      <c r="D25" s="87"/>
      <c r="E25" s="87"/>
      <c r="F25" s="87"/>
      <c r="G25" s="87"/>
      <c r="H25" s="87"/>
      <c r="I25" s="41">
        <f>SUM(I22:I24)</f>
        <v>1</v>
      </c>
      <c r="J25" s="366" t="s">
        <v>296</v>
      </c>
      <c r="K25" s="266"/>
      <c r="L25" s="271"/>
      <c r="M25" s="42">
        <v>0.1</v>
      </c>
      <c r="N25" s="237"/>
      <c r="O25" s="133">
        <f>((I22*O22)+(I23*O23)+(I24*O24))*M25</f>
        <v>0.1</v>
      </c>
      <c r="P25" s="425"/>
      <c r="Q25" s="266"/>
      <c r="R25" s="267"/>
      <c r="S25" s="144"/>
      <c r="T25" s="145" t="e">
        <f>((I22*T22)+(I23*T23)+(I24*T24)+(#REF!*#REF!)+(#REF!*#REF!))*M25</f>
        <v>#REF!</v>
      </c>
      <c r="U25" s="425"/>
      <c r="V25" s="266"/>
      <c r="W25" s="271"/>
      <c r="X25" s="2"/>
      <c r="Y25" s="2"/>
      <c r="Z25" s="2"/>
    </row>
    <row r="26" spans="1:26" ht="72.75" customHeight="1" x14ac:dyDescent="0.25">
      <c r="A26" s="481"/>
      <c r="B26" s="484"/>
      <c r="C26" s="269" t="s">
        <v>82</v>
      </c>
      <c r="D26" s="269" t="s">
        <v>398</v>
      </c>
      <c r="E26" s="258" t="s">
        <v>30</v>
      </c>
      <c r="F26" s="261">
        <v>20</v>
      </c>
      <c r="G26" s="272" t="s">
        <v>84</v>
      </c>
      <c r="H26" s="49" t="s">
        <v>297</v>
      </c>
      <c r="I26" s="34">
        <v>0.2</v>
      </c>
      <c r="J26" s="261" t="s">
        <v>435</v>
      </c>
      <c r="K26" s="269" t="s">
        <v>298</v>
      </c>
      <c r="L26" s="269" t="s">
        <v>87</v>
      </c>
      <c r="M26" s="269" t="s">
        <v>88</v>
      </c>
      <c r="N26" s="409">
        <v>18</v>
      </c>
      <c r="O26" s="125">
        <v>1</v>
      </c>
      <c r="P26" s="235" t="s">
        <v>419</v>
      </c>
      <c r="Q26" s="139" t="s">
        <v>436</v>
      </c>
      <c r="R26" s="114" t="s">
        <v>437</v>
      </c>
      <c r="S26" s="140"/>
      <c r="T26" s="143"/>
      <c r="U26" s="140"/>
      <c r="V26" s="140"/>
      <c r="W26" s="140"/>
      <c r="X26" s="2"/>
      <c r="Y26" s="2"/>
      <c r="Z26" s="2"/>
    </row>
    <row r="27" spans="1:26" ht="144" customHeight="1" x14ac:dyDescent="0.25">
      <c r="A27" s="481"/>
      <c r="B27" s="484"/>
      <c r="C27" s="250"/>
      <c r="D27" s="250"/>
      <c r="E27" s="251"/>
      <c r="F27" s="251"/>
      <c r="G27" s="250"/>
      <c r="H27" s="49" t="s">
        <v>89</v>
      </c>
      <c r="I27" s="34">
        <v>0.1</v>
      </c>
      <c r="J27" s="250"/>
      <c r="K27" s="250"/>
      <c r="L27" s="250"/>
      <c r="M27" s="250"/>
      <c r="N27" s="410"/>
      <c r="O27" s="125">
        <v>1</v>
      </c>
      <c r="P27" s="234" t="s">
        <v>418</v>
      </c>
      <c r="Q27" s="139" t="s">
        <v>438</v>
      </c>
      <c r="R27" s="114" t="s">
        <v>440</v>
      </c>
      <c r="S27" s="140"/>
      <c r="T27" s="143"/>
      <c r="U27" s="140"/>
      <c r="V27" s="140"/>
      <c r="W27" s="140"/>
      <c r="X27" s="2"/>
      <c r="Y27" s="2"/>
      <c r="Z27" s="2"/>
    </row>
    <row r="28" spans="1:26" ht="159" customHeight="1" x14ac:dyDescent="0.25">
      <c r="A28" s="481"/>
      <c r="B28" s="484"/>
      <c r="C28" s="250"/>
      <c r="D28" s="251"/>
      <c r="E28" s="83" t="s">
        <v>44</v>
      </c>
      <c r="F28" s="32">
        <v>5</v>
      </c>
      <c r="G28" s="251"/>
      <c r="H28" s="49" t="s">
        <v>90</v>
      </c>
      <c r="I28" s="34">
        <v>0.1</v>
      </c>
      <c r="J28" s="250"/>
      <c r="K28" s="251"/>
      <c r="L28" s="251"/>
      <c r="M28" s="251"/>
      <c r="N28" s="20">
        <v>2</v>
      </c>
      <c r="O28" s="125">
        <v>1</v>
      </c>
      <c r="P28" s="235" t="s">
        <v>420</v>
      </c>
      <c r="Q28" s="114" t="s">
        <v>439</v>
      </c>
      <c r="R28" s="114" t="s">
        <v>441</v>
      </c>
      <c r="S28" s="140"/>
      <c r="T28" s="143"/>
      <c r="U28" s="140"/>
      <c r="V28" s="140"/>
      <c r="W28" s="140"/>
      <c r="X28" s="2"/>
      <c r="Y28" s="2"/>
      <c r="Z28" s="2"/>
    </row>
    <row r="29" spans="1:26" ht="68.25" customHeight="1" x14ac:dyDescent="0.25">
      <c r="A29" s="481"/>
      <c r="B29" s="484"/>
      <c r="C29" s="250"/>
      <c r="D29" s="448" t="s">
        <v>399</v>
      </c>
      <c r="E29" s="83" t="s">
        <v>30</v>
      </c>
      <c r="F29" s="32">
        <v>10</v>
      </c>
      <c r="G29" s="448" t="s">
        <v>92</v>
      </c>
      <c r="H29" s="147" t="s">
        <v>299</v>
      </c>
      <c r="I29" s="34">
        <v>0.1</v>
      </c>
      <c r="J29" s="448" t="s">
        <v>433</v>
      </c>
      <c r="K29" s="269" t="s">
        <v>300</v>
      </c>
      <c r="L29" s="269" t="s">
        <v>96</v>
      </c>
      <c r="M29" s="258" t="s">
        <v>97</v>
      </c>
      <c r="N29" s="20">
        <v>15</v>
      </c>
      <c r="O29" s="125">
        <v>1</v>
      </c>
      <c r="P29" s="204" t="s">
        <v>429</v>
      </c>
      <c r="Q29" s="95"/>
      <c r="R29" s="114"/>
      <c r="S29" s="140"/>
      <c r="T29" s="143"/>
      <c r="U29" s="140"/>
      <c r="V29" s="140"/>
      <c r="W29" s="140"/>
      <c r="X29" s="2"/>
      <c r="Y29" s="2"/>
      <c r="Z29" s="2"/>
    </row>
    <row r="30" spans="1:26" s="224" customFormat="1" ht="68.25" customHeight="1" x14ac:dyDescent="0.25">
      <c r="A30" s="481"/>
      <c r="B30" s="484"/>
      <c r="C30" s="317"/>
      <c r="D30" s="449"/>
      <c r="E30" s="83" t="s">
        <v>44</v>
      </c>
      <c r="F30" s="32">
        <v>5</v>
      </c>
      <c r="G30" s="449"/>
      <c r="H30" s="49" t="s">
        <v>98</v>
      </c>
      <c r="I30" s="34">
        <v>0.1</v>
      </c>
      <c r="J30" s="449"/>
      <c r="K30" s="443"/>
      <c r="L30" s="443"/>
      <c r="M30" s="342"/>
      <c r="N30" s="231">
        <v>3</v>
      </c>
      <c r="O30" s="125">
        <v>1</v>
      </c>
      <c r="P30" s="204" t="s">
        <v>423</v>
      </c>
      <c r="Q30" s="95"/>
      <c r="R30" s="226"/>
      <c r="S30" s="140"/>
      <c r="T30" s="143"/>
      <c r="U30" s="140"/>
      <c r="V30" s="140"/>
      <c r="W30" s="140"/>
      <c r="X30" s="2"/>
      <c r="Y30" s="2"/>
      <c r="Z30" s="2"/>
    </row>
    <row r="31" spans="1:26" s="224" customFormat="1" ht="98.25" customHeight="1" x14ac:dyDescent="0.25">
      <c r="A31" s="481"/>
      <c r="B31" s="484"/>
      <c r="C31" s="417"/>
      <c r="D31" s="494" t="s">
        <v>99</v>
      </c>
      <c r="E31" s="497" t="s">
        <v>30</v>
      </c>
      <c r="F31" s="499">
        <v>30</v>
      </c>
      <c r="G31" s="494" t="s">
        <v>100</v>
      </c>
      <c r="H31" s="49" t="s">
        <v>101</v>
      </c>
      <c r="I31" s="227">
        <v>0.1</v>
      </c>
      <c r="J31" s="494" t="s">
        <v>404</v>
      </c>
      <c r="K31" s="400"/>
      <c r="L31" s="443"/>
      <c r="M31" s="444"/>
      <c r="N31" s="210">
        <v>0</v>
      </c>
      <c r="O31" s="137">
        <v>0</v>
      </c>
      <c r="P31" s="204" t="s">
        <v>424</v>
      </c>
      <c r="Q31" s="413" t="s">
        <v>442</v>
      </c>
      <c r="R31" s="413" t="s">
        <v>443</v>
      </c>
      <c r="S31" s="140"/>
      <c r="T31" s="143"/>
      <c r="U31" s="140"/>
      <c r="V31" s="140"/>
      <c r="W31" s="140"/>
      <c r="X31" s="2"/>
      <c r="Y31" s="2"/>
      <c r="Z31" s="2"/>
    </row>
    <row r="32" spans="1:26" s="224" customFormat="1" ht="68.25" customHeight="1" x14ac:dyDescent="0.25">
      <c r="A32" s="481"/>
      <c r="B32" s="484"/>
      <c r="C32" s="417"/>
      <c r="D32" s="495"/>
      <c r="E32" s="498"/>
      <c r="F32" s="500"/>
      <c r="G32" s="495"/>
      <c r="H32" s="49" t="s">
        <v>104</v>
      </c>
      <c r="I32" s="227">
        <v>0.1</v>
      </c>
      <c r="J32" s="495"/>
      <c r="K32" s="400"/>
      <c r="L32" s="443"/>
      <c r="M32" s="444"/>
      <c r="N32" s="210">
        <v>0</v>
      </c>
      <c r="O32" s="137">
        <v>0</v>
      </c>
      <c r="P32" s="204" t="s">
        <v>425</v>
      </c>
      <c r="Q32" s="414"/>
      <c r="R32" s="414"/>
      <c r="S32" s="140"/>
      <c r="T32" s="143"/>
      <c r="U32" s="140"/>
      <c r="V32" s="140"/>
      <c r="W32" s="140"/>
      <c r="X32" s="2"/>
      <c r="Y32" s="2"/>
      <c r="Z32" s="2"/>
    </row>
    <row r="33" spans="1:26" s="224" customFormat="1" ht="68.25" customHeight="1" x14ac:dyDescent="0.25">
      <c r="A33" s="481"/>
      <c r="B33" s="484"/>
      <c r="C33" s="417"/>
      <c r="D33" s="495"/>
      <c r="E33" s="497" t="s">
        <v>44</v>
      </c>
      <c r="F33" s="499">
        <v>5</v>
      </c>
      <c r="G33" s="495"/>
      <c r="H33" s="49" t="s">
        <v>105</v>
      </c>
      <c r="I33" s="227">
        <v>0.1</v>
      </c>
      <c r="J33" s="495"/>
      <c r="K33" s="400"/>
      <c r="L33" s="443"/>
      <c r="M33" s="444"/>
      <c r="N33" s="210">
        <v>0</v>
      </c>
      <c r="O33" s="137">
        <v>0</v>
      </c>
      <c r="P33" s="204" t="s">
        <v>426</v>
      </c>
      <c r="Q33" s="414"/>
      <c r="R33" s="414"/>
      <c r="S33" s="140"/>
      <c r="T33" s="143"/>
      <c r="U33" s="140"/>
      <c r="V33" s="140"/>
      <c r="W33" s="140"/>
      <c r="X33" s="2"/>
      <c r="Y33" s="2"/>
      <c r="Z33" s="2"/>
    </row>
    <row r="34" spans="1:26" ht="113.25" customHeight="1" x14ac:dyDescent="0.25">
      <c r="A34" s="482"/>
      <c r="B34" s="485"/>
      <c r="C34" s="440"/>
      <c r="D34" s="496"/>
      <c r="E34" s="498"/>
      <c r="F34" s="500"/>
      <c r="G34" s="496"/>
      <c r="H34" s="49" t="s">
        <v>106</v>
      </c>
      <c r="I34" s="227">
        <v>0.1</v>
      </c>
      <c r="J34" s="496"/>
      <c r="K34" s="436"/>
      <c r="L34" s="251"/>
      <c r="M34" s="440"/>
      <c r="N34" s="210">
        <v>0</v>
      </c>
      <c r="O34" s="137">
        <v>0</v>
      </c>
      <c r="P34" s="204" t="s">
        <v>426</v>
      </c>
      <c r="Q34" s="415"/>
      <c r="R34" s="415"/>
      <c r="S34" s="140"/>
      <c r="T34" s="143"/>
      <c r="U34" s="140"/>
      <c r="V34" s="140"/>
      <c r="W34" s="140"/>
      <c r="X34" s="2"/>
      <c r="Y34" s="2"/>
      <c r="Z34" s="2"/>
    </row>
    <row r="35" spans="1:26" ht="54.75" customHeight="1" x14ac:dyDescent="0.25">
      <c r="A35" s="270"/>
      <c r="B35" s="266"/>
      <c r="C35" s="266"/>
      <c r="D35" s="404"/>
      <c r="E35" s="266"/>
      <c r="F35" s="266"/>
      <c r="G35" s="404"/>
      <c r="H35" s="271"/>
      <c r="I35" s="61">
        <f>SUM(I26:I34)</f>
        <v>0.99999999999999989</v>
      </c>
      <c r="J35" s="452" t="s">
        <v>301</v>
      </c>
      <c r="K35" s="266"/>
      <c r="L35" s="271"/>
      <c r="M35" s="42">
        <v>0.1</v>
      </c>
      <c r="N35" s="237"/>
      <c r="O35" s="133">
        <f>((I26*O26)+(I27*O27)+(I28*O28)+(I29*O29)+(I30*O30)+(I31*O31)+(I32*O32)+(I33*O33)*(I34*O34))*M35</f>
        <v>0.06</v>
      </c>
      <c r="P35" s="425"/>
      <c r="Q35" s="266"/>
      <c r="R35" s="267"/>
      <c r="S35" s="144"/>
      <c r="T35" s="133">
        <f>((I26*T26)+(I27*T27)+(I28*T28)+(I29*T29)+(I30*T30)+(I31*T31)+(I32*T32)+(I33*T33)*(I34*T34))*R35</f>
        <v>0</v>
      </c>
      <c r="U35" s="425"/>
      <c r="V35" s="266"/>
      <c r="W35" s="271"/>
      <c r="X35" s="2"/>
      <c r="Y35" s="2"/>
      <c r="Z35" s="2"/>
    </row>
    <row r="36" spans="1:26" ht="50.25" customHeight="1" x14ac:dyDescent="0.25">
      <c r="A36" s="265" t="s">
        <v>108</v>
      </c>
      <c r="B36" s="266"/>
      <c r="C36" s="266"/>
      <c r="D36" s="266"/>
      <c r="E36" s="266"/>
      <c r="F36" s="271"/>
      <c r="G36" s="64">
        <f>((N8+N13+N16+N19+N22+N26+N29+N31)/(F8+F13+F16+F19+F22+F26+F29+F31))</f>
        <v>0.71111111111111114</v>
      </c>
      <c r="H36" s="265" t="s">
        <v>109</v>
      </c>
      <c r="I36" s="266"/>
      <c r="J36" s="266"/>
      <c r="K36" s="266"/>
      <c r="L36" s="267"/>
      <c r="M36" s="64">
        <f>((N12+N14+N18+N20+N24+N28+N30+N33)/(F12+F14+F18+F20+F24+F28+F30+F33))</f>
        <v>0.62068965517241381</v>
      </c>
      <c r="N36" s="371"/>
      <c r="O36" s="266"/>
      <c r="P36" s="266"/>
      <c r="Q36" s="266"/>
      <c r="R36" s="271"/>
      <c r="S36" s="451"/>
      <c r="T36" s="307"/>
      <c r="U36" s="307"/>
      <c r="V36" s="307"/>
      <c r="W36" s="308"/>
      <c r="X36" s="2"/>
      <c r="Y36" s="2"/>
      <c r="Z36" s="2"/>
    </row>
    <row r="37" spans="1:26" ht="44.25" customHeight="1" x14ac:dyDescent="0.25">
      <c r="A37" s="268" t="s">
        <v>110</v>
      </c>
      <c r="B37" s="266"/>
      <c r="C37" s="266"/>
      <c r="D37" s="266"/>
      <c r="E37" s="266"/>
      <c r="F37" s="266"/>
      <c r="G37" s="266"/>
      <c r="H37" s="266"/>
      <c r="I37" s="266"/>
      <c r="J37" s="266"/>
      <c r="K37" s="266"/>
      <c r="L37" s="266"/>
      <c r="M37" s="266"/>
      <c r="N37" s="271"/>
      <c r="O37" s="149">
        <f>(O35+O25+O21+O15)</f>
        <v>0.37500000000000006</v>
      </c>
      <c r="P37" s="387"/>
      <c r="Q37" s="266"/>
      <c r="R37" s="267"/>
      <c r="S37" s="150"/>
      <c r="T37" s="149" t="e">
        <f>(T35+T25+T21+T15)</f>
        <v>#REF!</v>
      </c>
      <c r="U37" s="150"/>
      <c r="V37" s="150"/>
      <c r="W37" s="150"/>
      <c r="X37" s="2"/>
      <c r="Y37" s="2"/>
      <c r="Z37" s="2"/>
    </row>
    <row r="38" spans="1:26" ht="75.75" customHeight="1" x14ac:dyDescent="0.25">
      <c r="A38" s="297" t="s">
        <v>111</v>
      </c>
      <c r="B38" s="470">
        <v>0.35</v>
      </c>
      <c r="C38" s="269" t="s">
        <v>112</v>
      </c>
      <c r="D38" s="272" t="s">
        <v>207</v>
      </c>
      <c r="E38" s="83" t="s">
        <v>30</v>
      </c>
      <c r="F38" s="67">
        <v>7</v>
      </c>
      <c r="G38" s="272" t="s">
        <v>116</v>
      </c>
      <c r="H38" s="272" t="s">
        <v>117</v>
      </c>
      <c r="I38" s="34">
        <v>0.2</v>
      </c>
      <c r="J38" s="261" t="s">
        <v>118</v>
      </c>
      <c r="K38" s="471" t="s">
        <v>302</v>
      </c>
      <c r="L38" s="258" t="s">
        <v>120</v>
      </c>
      <c r="M38" s="269" t="s">
        <v>121</v>
      </c>
      <c r="N38" s="20">
        <v>6</v>
      </c>
      <c r="O38" s="152">
        <v>0.2</v>
      </c>
      <c r="P38" s="441" t="s">
        <v>428</v>
      </c>
      <c r="Q38" s="413" t="s">
        <v>450</v>
      </c>
      <c r="R38" s="413"/>
      <c r="S38" s="140"/>
      <c r="T38" s="143"/>
      <c r="U38" s="140"/>
      <c r="V38" s="140"/>
      <c r="W38" s="140"/>
      <c r="X38" s="2"/>
      <c r="Y38" s="2"/>
      <c r="Z38" s="2"/>
    </row>
    <row r="39" spans="1:26" ht="79.5" customHeight="1" x14ac:dyDescent="0.25">
      <c r="A39" s="250"/>
      <c r="B39" s="250"/>
      <c r="C39" s="250"/>
      <c r="D39" s="251"/>
      <c r="E39" s="83" t="s">
        <v>44</v>
      </c>
      <c r="F39" s="67">
        <v>4</v>
      </c>
      <c r="G39" s="251"/>
      <c r="H39" s="251"/>
      <c r="I39" s="34">
        <v>0.2</v>
      </c>
      <c r="J39" s="251"/>
      <c r="K39" s="251"/>
      <c r="L39" s="251"/>
      <c r="M39" s="251"/>
      <c r="N39" s="20">
        <v>4</v>
      </c>
      <c r="O39" s="152">
        <v>0.2</v>
      </c>
      <c r="P39" s="442"/>
      <c r="Q39" s="415"/>
      <c r="R39" s="415"/>
      <c r="S39" s="140"/>
      <c r="T39" s="143"/>
      <c r="U39" s="140"/>
      <c r="V39" s="140"/>
      <c r="W39" s="140"/>
      <c r="X39" s="2"/>
      <c r="Y39" s="2"/>
      <c r="Z39" s="2"/>
    </row>
    <row r="40" spans="1:26" ht="153.75" customHeight="1" x14ac:dyDescent="0.25">
      <c r="A40" s="250"/>
      <c r="B40" s="250"/>
      <c r="C40" s="250"/>
      <c r="D40" s="272" t="s">
        <v>400</v>
      </c>
      <c r="E40" s="83" t="s">
        <v>30</v>
      </c>
      <c r="F40" s="28">
        <v>3</v>
      </c>
      <c r="G40" s="272" t="s">
        <v>125</v>
      </c>
      <c r="H40" s="272" t="s">
        <v>126</v>
      </c>
      <c r="I40" s="34">
        <v>0.15</v>
      </c>
      <c r="J40" s="261" t="s">
        <v>303</v>
      </c>
      <c r="K40" s="269" t="s">
        <v>304</v>
      </c>
      <c r="L40" s="258" t="s">
        <v>128</v>
      </c>
      <c r="M40" s="258" t="s">
        <v>129</v>
      </c>
      <c r="N40" s="20">
        <v>3</v>
      </c>
      <c r="O40" s="152">
        <v>0.4</v>
      </c>
      <c r="P40" s="478" t="s">
        <v>427</v>
      </c>
      <c r="Q40" s="441" t="s">
        <v>448</v>
      </c>
      <c r="R40" s="114"/>
      <c r="S40" s="140"/>
      <c r="T40" s="143"/>
      <c r="U40" s="140"/>
      <c r="V40" s="140"/>
      <c r="W40" s="140"/>
      <c r="X40" s="2"/>
      <c r="Y40" s="2"/>
      <c r="Z40" s="2"/>
    </row>
    <row r="41" spans="1:26" ht="178.5" customHeight="1" x14ac:dyDescent="0.25">
      <c r="A41" s="250"/>
      <c r="B41" s="250"/>
      <c r="C41" s="251"/>
      <c r="D41" s="251"/>
      <c r="E41" s="83" t="s">
        <v>44</v>
      </c>
      <c r="F41" s="28">
        <v>2</v>
      </c>
      <c r="G41" s="251"/>
      <c r="H41" s="251"/>
      <c r="I41" s="34">
        <v>0.15</v>
      </c>
      <c r="J41" s="250"/>
      <c r="K41" s="251"/>
      <c r="L41" s="251"/>
      <c r="M41" s="251"/>
      <c r="N41" s="225">
        <v>2</v>
      </c>
      <c r="O41" s="152">
        <v>0.4</v>
      </c>
      <c r="P41" s="442"/>
      <c r="Q41" s="442"/>
      <c r="R41" s="116"/>
      <c r="S41" s="140"/>
      <c r="T41" s="143"/>
      <c r="U41" s="140"/>
      <c r="V41" s="140"/>
      <c r="W41" s="140"/>
      <c r="X41" s="2"/>
      <c r="Y41" s="2"/>
      <c r="Z41" s="2"/>
    </row>
    <row r="42" spans="1:26" ht="65.25" customHeight="1" x14ac:dyDescent="0.25">
      <c r="A42" s="250"/>
      <c r="B42" s="250"/>
      <c r="C42" s="269" t="s">
        <v>130</v>
      </c>
      <c r="D42" s="272" t="s">
        <v>213</v>
      </c>
      <c r="E42" s="83" t="s">
        <v>30</v>
      </c>
      <c r="F42" s="28">
        <v>1</v>
      </c>
      <c r="G42" s="272" t="s">
        <v>132</v>
      </c>
      <c r="H42" s="147" t="s">
        <v>305</v>
      </c>
      <c r="I42" s="34">
        <v>0.15</v>
      </c>
      <c r="J42" s="261" t="s">
        <v>395</v>
      </c>
      <c r="K42" s="473" t="s">
        <v>306</v>
      </c>
      <c r="L42" s="261" t="s">
        <v>136</v>
      </c>
      <c r="M42" s="472" t="s">
        <v>52</v>
      </c>
      <c r="N42" s="210">
        <v>0</v>
      </c>
      <c r="O42" s="228">
        <v>0.15</v>
      </c>
      <c r="P42" s="95" t="s">
        <v>421</v>
      </c>
      <c r="Q42" s="20"/>
      <c r="R42" s="413" t="s">
        <v>446</v>
      </c>
      <c r="S42" s="140"/>
      <c r="T42" s="143"/>
      <c r="U42" s="140"/>
      <c r="V42" s="140"/>
      <c r="W42" s="140"/>
      <c r="X42" s="2"/>
      <c r="Y42" s="2"/>
      <c r="Z42" s="2"/>
    </row>
    <row r="43" spans="1:26" ht="87" customHeight="1" x14ac:dyDescent="0.25">
      <c r="A43" s="251"/>
      <c r="B43" s="251"/>
      <c r="C43" s="251"/>
      <c r="D43" s="251"/>
      <c r="E43" s="83" t="s">
        <v>44</v>
      </c>
      <c r="F43" s="28">
        <v>1</v>
      </c>
      <c r="G43" s="251"/>
      <c r="H43" s="147" t="s">
        <v>137</v>
      </c>
      <c r="I43" s="34">
        <v>0.15</v>
      </c>
      <c r="J43" s="251"/>
      <c r="K43" s="251"/>
      <c r="L43" s="251"/>
      <c r="M43" s="440"/>
      <c r="N43" s="211">
        <v>0</v>
      </c>
      <c r="O43" s="229">
        <v>0.15</v>
      </c>
      <c r="P43" s="236" t="s">
        <v>422</v>
      </c>
      <c r="Q43" s="35"/>
      <c r="R43" s="415"/>
      <c r="S43" s="140"/>
      <c r="T43" s="143"/>
      <c r="U43" s="140"/>
      <c r="V43" s="140"/>
      <c r="W43" s="140"/>
      <c r="X43" s="2"/>
      <c r="Y43" s="2"/>
      <c r="Z43" s="2"/>
    </row>
    <row r="44" spans="1:26" ht="56.25" customHeight="1" x14ac:dyDescent="0.25">
      <c r="A44" s="270"/>
      <c r="B44" s="266"/>
      <c r="C44" s="266"/>
      <c r="D44" s="266"/>
      <c r="E44" s="266"/>
      <c r="F44" s="266"/>
      <c r="G44" s="266"/>
      <c r="H44" s="271"/>
      <c r="I44" s="61">
        <f>SUM(I38:I43)</f>
        <v>1</v>
      </c>
      <c r="J44" s="338" t="s">
        <v>138</v>
      </c>
      <c r="K44" s="266"/>
      <c r="L44" s="271"/>
      <c r="M44" s="42">
        <v>0.35</v>
      </c>
      <c r="N44" s="106"/>
      <c r="O44" s="133">
        <f>((I38*O38)+(I39*O39)+(I40*O40)+(I41*O41)+(I42*O42)+(I43*O43))*M44</f>
        <v>8.5749999999999993E-2</v>
      </c>
      <c r="P44" s="387"/>
      <c r="Q44" s="266"/>
      <c r="R44" s="267"/>
      <c r="S44" s="150"/>
      <c r="T44" s="154">
        <f>((I38*T38)+(I39*T39)+(I40*T40)+(I41*T41)+(I42*T42)+(I43*T43))*M44</f>
        <v>0</v>
      </c>
      <c r="U44" s="150"/>
      <c r="V44" s="150"/>
      <c r="W44" s="150"/>
      <c r="X44" s="2"/>
      <c r="Y44" s="2"/>
      <c r="Z44" s="2"/>
    </row>
    <row r="45" spans="1:26" ht="26.25" customHeight="1" x14ac:dyDescent="0.25">
      <c r="A45" s="265" t="s">
        <v>139</v>
      </c>
      <c r="B45" s="266"/>
      <c r="C45" s="266"/>
      <c r="D45" s="266"/>
      <c r="E45" s="266"/>
      <c r="F45" s="271"/>
      <c r="G45" s="64">
        <f>((N38+N40+N42)/(F38+F40+F42))</f>
        <v>0.81818181818181823</v>
      </c>
      <c r="H45" s="265" t="s">
        <v>140</v>
      </c>
      <c r="I45" s="266"/>
      <c r="J45" s="266"/>
      <c r="K45" s="266"/>
      <c r="L45" s="267"/>
      <c r="M45" s="64">
        <f>((N39+N41+N43)/(F39+F41+F43))</f>
        <v>0.8571428571428571</v>
      </c>
      <c r="N45" s="371"/>
      <c r="O45" s="266"/>
      <c r="P45" s="266"/>
      <c r="Q45" s="266"/>
      <c r="R45" s="267"/>
      <c r="S45" s="371"/>
      <c r="T45" s="266"/>
      <c r="U45" s="266"/>
      <c r="V45" s="266"/>
      <c r="W45" s="271"/>
      <c r="X45" s="2"/>
      <c r="Y45" s="2"/>
      <c r="Z45" s="2"/>
    </row>
    <row r="46" spans="1:26" ht="36" customHeight="1" x14ac:dyDescent="0.25">
      <c r="A46" s="268" t="s">
        <v>141</v>
      </c>
      <c r="B46" s="266"/>
      <c r="C46" s="266"/>
      <c r="D46" s="266"/>
      <c r="E46" s="266"/>
      <c r="F46" s="266"/>
      <c r="G46" s="266"/>
      <c r="H46" s="266"/>
      <c r="I46" s="266"/>
      <c r="J46" s="266"/>
      <c r="K46" s="266"/>
      <c r="L46" s="266"/>
      <c r="M46" s="266"/>
      <c r="N46" s="271"/>
      <c r="O46" s="155">
        <f>O44</f>
        <v>8.5749999999999993E-2</v>
      </c>
      <c r="P46" s="387"/>
      <c r="Q46" s="266"/>
      <c r="R46" s="267"/>
      <c r="S46" s="150"/>
      <c r="T46" s="156">
        <f>T44</f>
        <v>0</v>
      </c>
      <c r="U46" s="387"/>
      <c r="V46" s="266"/>
      <c r="W46" s="271"/>
      <c r="X46" s="2"/>
      <c r="Y46" s="2"/>
      <c r="Z46" s="2"/>
    </row>
    <row r="47" spans="1:26" ht="76.5" customHeight="1" x14ac:dyDescent="0.25">
      <c r="A47" s="359" t="s">
        <v>142</v>
      </c>
      <c r="B47" s="470">
        <v>0.15</v>
      </c>
      <c r="C47" s="272" t="s">
        <v>143</v>
      </c>
      <c r="D47" s="272" t="s">
        <v>217</v>
      </c>
      <c r="E47" s="83" t="s">
        <v>30</v>
      </c>
      <c r="F47" s="32">
        <v>150</v>
      </c>
      <c r="G47" s="272" t="s">
        <v>145</v>
      </c>
      <c r="H47" s="76" t="s">
        <v>146</v>
      </c>
      <c r="I47" s="34">
        <v>0.6</v>
      </c>
      <c r="J47" s="258" t="s">
        <v>394</v>
      </c>
      <c r="K47" s="269" t="s">
        <v>219</v>
      </c>
      <c r="L47" s="13" t="s">
        <v>149</v>
      </c>
      <c r="M47" s="258" t="s">
        <v>150</v>
      </c>
      <c r="N47" s="20">
        <v>78</v>
      </c>
      <c r="O47" s="125">
        <v>0.3</v>
      </c>
      <c r="P47" s="478" t="s">
        <v>432</v>
      </c>
      <c r="Q47" s="474" t="s">
        <v>444</v>
      </c>
      <c r="R47" s="474" t="s">
        <v>445</v>
      </c>
      <c r="S47" s="140"/>
      <c r="T47" s="143"/>
      <c r="U47" s="140"/>
      <c r="V47" s="140"/>
      <c r="W47" s="140"/>
      <c r="X47" s="2"/>
      <c r="Y47" s="2"/>
      <c r="Z47" s="2"/>
    </row>
    <row r="48" spans="1:26" ht="120.75" customHeight="1" x14ac:dyDescent="0.25">
      <c r="A48" s="251"/>
      <c r="B48" s="250"/>
      <c r="C48" s="251"/>
      <c r="D48" s="251"/>
      <c r="E48" s="83" t="s">
        <v>44</v>
      </c>
      <c r="F48" s="32">
        <v>50</v>
      </c>
      <c r="G48" s="251"/>
      <c r="H48" s="76" t="s">
        <v>146</v>
      </c>
      <c r="I48" s="34">
        <v>0.4</v>
      </c>
      <c r="J48" s="251"/>
      <c r="K48" s="251"/>
      <c r="L48" s="13" t="s">
        <v>151</v>
      </c>
      <c r="M48" s="251"/>
      <c r="N48" s="20">
        <v>0</v>
      </c>
      <c r="O48" s="125">
        <v>0</v>
      </c>
      <c r="P48" s="479"/>
      <c r="Q48" s="475"/>
      <c r="R48" s="475"/>
      <c r="S48" s="140"/>
      <c r="T48" s="143"/>
      <c r="U48" s="140"/>
      <c r="V48" s="140"/>
      <c r="W48" s="140"/>
      <c r="X48" s="2"/>
      <c r="Y48" s="2"/>
      <c r="Z48" s="2"/>
    </row>
    <row r="49" spans="1:26" ht="38.25" customHeight="1" x14ac:dyDescent="0.25">
      <c r="A49" s="270"/>
      <c r="B49" s="266"/>
      <c r="C49" s="266"/>
      <c r="D49" s="266"/>
      <c r="E49" s="266"/>
      <c r="F49" s="266"/>
      <c r="G49" s="266"/>
      <c r="H49" s="271"/>
      <c r="I49" s="61">
        <f>SUM(I47:I48)</f>
        <v>1</v>
      </c>
      <c r="J49" s="338" t="s">
        <v>307</v>
      </c>
      <c r="K49" s="266"/>
      <c r="L49" s="271"/>
      <c r="M49" s="42">
        <v>0.15</v>
      </c>
      <c r="N49" s="88"/>
      <c r="O49" s="133">
        <f>((I47*O47)+(I48*O48))*M49</f>
        <v>2.7E-2</v>
      </c>
      <c r="P49" s="387"/>
      <c r="Q49" s="266"/>
      <c r="R49" s="271"/>
      <c r="S49" s="150"/>
      <c r="T49" s="145">
        <f>((I47*T47)+(I48*T48))*M49</f>
        <v>0</v>
      </c>
      <c r="U49" s="387"/>
      <c r="V49" s="266"/>
      <c r="W49" s="271"/>
      <c r="X49" s="2"/>
      <c r="Y49" s="2"/>
      <c r="Z49" s="2"/>
    </row>
    <row r="50" spans="1:26" ht="26.25" customHeight="1" x14ac:dyDescent="0.25">
      <c r="A50" s="265" t="s">
        <v>153</v>
      </c>
      <c r="B50" s="266"/>
      <c r="C50" s="266"/>
      <c r="D50" s="266"/>
      <c r="E50" s="266"/>
      <c r="F50" s="271"/>
      <c r="G50" s="64">
        <f>((N47)/(F47))</f>
        <v>0.52</v>
      </c>
      <c r="H50" s="265" t="s">
        <v>154</v>
      </c>
      <c r="I50" s="266"/>
      <c r="J50" s="266"/>
      <c r="K50" s="266"/>
      <c r="L50" s="267"/>
      <c r="M50" s="64">
        <f>((N48)/(F48))</f>
        <v>0</v>
      </c>
      <c r="N50" s="371"/>
      <c r="O50" s="266"/>
      <c r="P50" s="266"/>
      <c r="Q50" s="266"/>
      <c r="R50" s="267"/>
      <c r="S50" s="371"/>
      <c r="T50" s="266"/>
      <c r="U50" s="266"/>
      <c r="V50" s="266"/>
      <c r="W50" s="271"/>
      <c r="X50" s="2"/>
      <c r="Y50" s="2"/>
      <c r="Z50" s="2"/>
    </row>
    <row r="51" spans="1:26" ht="37.5" customHeight="1" x14ac:dyDescent="0.25">
      <c r="A51" s="268" t="s">
        <v>155</v>
      </c>
      <c r="B51" s="266"/>
      <c r="C51" s="266"/>
      <c r="D51" s="266"/>
      <c r="E51" s="266"/>
      <c r="F51" s="266"/>
      <c r="G51" s="266"/>
      <c r="H51" s="266"/>
      <c r="I51" s="266"/>
      <c r="J51" s="266"/>
      <c r="K51" s="266"/>
      <c r="L51" s="266"/>
      <c r="M51" s="266"/>
      <c r="N51" s="271"/>
      <c r="O51" s="155">
        <f>O49</f>
        <v>2.7E-2</v>
      </c>
      <c r="P51" s="387"/>
      <c r="Q51" s="266"/>
      <c r="R51" s="271"/>
      <c r="S51" s="157"/>
      <c r="T51" s="156">
        <f>T49</f>
        <v>0</v>
      </c>
      <c r="U51" s="387"/>
      <c r="V51" s="266"/>
      <c r="W51" s="271"/>
      <c r="X51" s="2"/>
      <c r="Y51" s="2"/>
      <c r="Z51" s="2"/>
    </row>
    <row r="52" spans="1:26" ht="15.75" customHeight="1" x14ac:dyDescent="0.25">
      <c r="A52" s="396"/>
      <c r="B52" s="304"/>
      <c r="C52" s="304"/>
      <c r="D52" s="304"/>
      <c r="E52" s="304"/>
      <c r="F52" s="304"/>
      <c r="G52" s="304"/>
      <c r="H52" s="304"/>
      <c r="I52" s="304"/>
      <c r="J52" s="305"/>
      <c r="K52" s="398" t="s">
        <v>156</v>
      </c>
      <c r="L52" s="304"/>
      <c r="M52" s="304"/>
      <c r="N52" s="305"/>
      <c r="O52" s="476">
        <f>ROUNDUP((O37+O46+O51),1)</f>
        <v>0.5</v>
      </c>
      <c r="P52" s="395"/>
      <c r="Q52" s="304"/>
      <c r="R52" s="281"/>
      <c r="S52" s="434"/>
      <c r="T52" s="477" t="e">
        <f>T37+T46+T51</f>
        <v>#REF!</v>
      </c>
      <c r="U52" s="395"/>
      <c r="V52" s="304"/>
      <c r="W52" s="305"/>
      <c r="X52" s="2"/>
      <c r="Y52" s="2"/>
      <c r="Z52" s="2"/>
    </row>
    <row r="53" spans="1:26" ht="15.75" customHeight="1" x14ac:dyDescent="0.25">
      <c r="A53" s="397"/>
      <c r="B53" s="332"/>
      <c r="C53" s="332"/>
      <c r="D53" s="332"/>
      <c r="E53" s="332"/>
      <c r="F53" s="332"/>
      <c r="G53" s="332"/>
      <c r="H53" s="332"/>
      <c r="I53" s="332"/>
      <c r="J53" s="277"/>
      <c r="K53" s="260"/>
      <c r="L53" s="332"/>
      <c r="M53" s="332"/>
      <c r="N53" s="277"/>
      <c r="O53" s="251"/>
      <c r="P53" s="260"/>
      <c r="Q53" s="332"/>
      <c r="R53" s="433"/>
      <c r="S53" s="251"/>
      <c r="T53" s="436"/>
      <c r="U53" s="260"/>
      <c r="V53" s="332"/>
      <c r="W53" s="277"/>
      <c r="X53" s="2"/>
      <c r="Y53" s="2"/>
      <c r="Z53" s="2"/>
    </row>
    <row r="54" spans="1:26" ht="15.75" customHeight="1" x14ac:dyDescent="0.25">
      <c r="A54" s="2"/>
      <c r="B54" s="2"/>
      <c r="C54" s="2"/>
      <c r="D54" s="2"/>
      <c r="E54" s="2"/>
      <c r="F54" s="2"/>
      <c r="G54" s="2"/>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2"/>
      <c r="H55" s="2"/>
      <c r="I55" s="2"/>
      <c r="J55" s="2"/>
      <c r="K55" s="2"/>
      <c r="L55" s="2"/>
      <c r="M55" s="2"/>
      <c r="N55" s="2"/>
      <c r="O55" s="244"/>
      <c r="P55" s="2"/>
      <c r="Q55" s="2"/>
      <c r="R55" s="2"/>
      <c r="S55" s="2"/>
      <c r="T55" s="2"/>
      <c r="U55" s="2"/>
      <c r="V55" s="2"/>
      <c r="W55" s="2"/>
      <c r="X55" s="2"/>
      <c r="Y55" s="2"/>
      <c r="Z55" s="2"/>
    </row>
    <row r="56" spans="1:26" ht="15.75" customHeight="1" x14ac:dyDescent="0.25">
      <c r="A56" s="2"/>
      <c r="B56" s="2"/>
      <c r="C56" s="2"/>
      <c r="D56" s="2"/>
      <c r="E56" s="2"/>
      <c r="F56" s="2"/>
      <c r="G56" s="77" t="s">
        <v>397</v>
      </c>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77" t="s">
        <v>158</v>
      </c>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row r="1001" spans="1:26" ht="15.75" customHeight="1" x14ac:dyDescent="0.25">
      <c r="A1001" s="2"/>
      <c r="B1001" s="2"/>
      <c r="C1001" s="2"/>
      <c r="D1001" s="2"/>
      <c r="E1001" s="2"/>
      <c r="F1001" s="2"/>
      <c r="G1001" s="2"/>
      <c r="H1001" s="2"/>
      <c r="I1001" s="2"/>
      <c r="J1001" s="2"/>
      <c r="K1001" s="2"/>
      <c r="L1001" s="2"/>
      <c r="M1001" s="2"/>
      <c r="N1001" s="2"/>
      <c r="O1001" s="2"/>
      <c r="P1001" s="2"/>
      <c r="Q1001" s="2"/>
      <c r="R1001" s="2"/>
      <c r="S1001" s="2"/>
      <c r="T1001" s="2"/>
      <c r="U1001" s="2"/>
      <c r="V1001" s="2"/>
      <c r="W1001" s="2"/>
      <c r="X1001" s="2"/>
      <c r="Y1001" s="2"/>
      <c r="Z1001" s="2"/>
    </row>
    <row r="1002" spans="1:26" ht="15.75" customHeight="1" x14ac:dyDescent="0.25">
      <c r="A1002" s="2"/>
      <c r="B1002" s="2"/>
      <c r="C1002" s="2"/>
      <c r="D1002" s="2"/>
      <c r="E1002" s="2"/>
      <c r="F1002" s="2"/>
      <c r="G1002" s="2"/>
      <c r="H1002" s="2"/>
      <c r="I1002" s="2"/>
      <c r="J1002" s="2"/>
      <c r="K1002" s="2"/>
      <c r="L1002" s="2"/>
      <c r="M1002" s="2"/>
      <c r="N1002" s="2"/>
      <c r="O1002" s="2"/>
      <c r="P1002" s="2"/>
      <c r="Q1002" s="2"/>
      <c r="R1002" s="2"/>
      <c r="S1002" s="2"/>
      <c r="T1002" s="2"/>
      <c r="U1002" s="2"/>
      <c r="V1002" s="2"/>
      <c r="W1002" s="2"/>
      <c r="X1002" s="2"/>
      <c r="Y1002" s="2"/>
      <c r="Z1002" s="2"/>
    </row>
  </sheetData>
  <mergeCells count="193">
    <mergeCell ref="R42:R43"/>
    <mergeCell ref="R38:R39"/>
    <mergeCell ref="Q38:Q39"/>
    <mergeCell ref="R23:R24"/>
    <mergeCell ref="P40:P41"/>
    <mergeCell ref="P47:P48"/>
    <mergeCell ref="P38:P39"/>
    <mergeCell ref="A8:A34"/>
    <mergeCell ref="B8:B34"/>
    <mergeCell ref="C22:C24"/>
    <mergeCell ref="D22:D24"/>
    <mergeCell ref="F22:F23"/>
    <mergeCell ref="E22:E23"/>
    <mergeCell ref="G22:G24"/>
    <mergeCell ref="G29:G30"/>
    <mergeCell ref="G31:G34"/>
    <mergeCell ref="E31:E32"/>
    <mergeCell ref="F31:F32"/>
    <mergeCell ref="E33:E34"/>
    <mergeCell ref="F33:F34"/>
    <mergeCell ref="D29:D30"/>
    <mergeCell ref="D31:D34"/>
    <mergeCell ref="J29:J30"/>
    <mergeCell ref="J31:J34"/>
    <mergeCell ref="K47:K48"/>
    <mergeCell ref="K40:K41"/>
    <mergeCell ref="L40:L41"/>
    <mergeCell ref="M40:M41"/>
    <mergeCell ref="K52:N53"/>
    <mergeCell ref="O52:O53"/>
    <mergeCell ref="P52:R53"/>
    <mergeCell ref="S52:S53"/>
    <mergeCell ref="T52:T53"/>
    <mergeCell ref="U52:W53"/>
    <mergeCell ref="A50:F50"/>
    <mergeCell ref="H50:L50"/>
    <mergeCell ref="N50:R50"/>
    <mergeCell ref="S50:W50"/>
    <mergeCell ref="A51:N51"/>
    <mergeCell ref="P51:R51"/>
    <mergeCell ref="U51:W51"/>
    <mergeCell ref="A52:J53"/>
    <mergeCell ref="P49:R49"/>
    <mergeCell ref="U49:W49"/>
    <mergeCell ref="G42:G43"/>
    <mergeCell ref="J42:J43"/>
    <mergeCell ref="L42:L43"/>
    <mergeCell ref="M42:M43"/>
    <mergeCell ref="A46:N46"/>
    <mergeCell ref="P46:R46"/>
    <mergeCell ref="U46:W46"/>
    <mergeCell ref="K42:K43"/>
    <mergeCell ref="A44:H44"/>
    <mergeCell ref="J44:L44"/>
    <mergeCell ref="P44:R44"/>
    <mergeCell ref="H45:L45"/>
    <mergeCell ref="N45:R45"/>
    <mergeCell ref="S45:W45"/>
    <mergeCell ref="A47:A48"/>
    <mergeCell ref="B47:B48"/>
    <mergeCell ref="C47:C48"/>
    <mergeCell ref="D47:D48"/>
    <mergeCell ref="A49:H49"/>
    <mergeCell ref="G47:G48"/>
    <mergeCell ref="Q47:Q48"/>
    <mergeCell ref="R47:R48"/>
    <mergeCell ref="J38:J39"/>
    <mergeCell ref="J40:J41"/>
    <mergeCell ref="J47:J48"/>
    <mergeCell ref="A45:F45"/>
    <mergeCell ref="D38:D39"/>
    <mergeCell ref="L38:L39"/>
    <mergeCell ref="M47:M48"/>
    <mergeCell ref="J49:L49"/>
    <mergeCell ref="M38:M39"/>
    <mergeCell ref="A38:A43"/>
    <mergeCell ref="B38:B43"/>
    <mergeCell ref="C38:C41"/>
    <mergeCell ref="H38:H39"/>
    <mergeCell ref="K38:K39"/>
    <mergeCell ref="D40:D41"/>
    <mergeCell ref="H40:H41"/>
    <mergeCell ref="C42:C43"/>
    <mergeCell ref="D42:D43"/>
    <mergeCell ref="G38:G39"/>
    <mergeCell ref="G40:G41"/>
    <mergeCell ref="D26:D28"/>
    <mergeCell ref="E26:E27"/>
    <mergeCell ref="G26:G28"/>
    <mergeCell ref="A35:H35"/>
    <mergeCell ref="A36:F36"/>
    <mergeCell ref="A37:N37"/>
    <mergeCell ref="D19:D20"/>
    <mergeCell ref="C26:C34"/>
    <mergeCell ref="D8:D12"/>
    <mergeCell ref="E8:E11"/>
    <mergeCell ref="F8:F11"/>
    <mergeCell ref="F26:F27"/>
    <mergeCell ref="D13:D14"/>
    <mergeCell ref="D16:D18"/>
    <mergeCell ref="E16:E17"/>
    <mergeCell ref="F16:F17"/>
    <mergeCell ref="C16:C20"/>
    <mergeCell ref="C8:C14"/>
    <mergeCell ref="J16:J18"/>
    <mergeCell ref="K16:K18"/>
    <mergeCell ref="K22:K24"/>
    <mergeCell ref="L22:L24"/>
    <mergeCell ref="M22:M24"/>
    <mergeCell ref="N22:N23"/>
    <mergeCell ref="G16:G18"/>
    <mergeCell ref="G19:G20"/>
    <mergeCell ref="J19:J20"/>
    <mergeCell ref="K19:K20"/>
    <mergeCell ref="L19:L20"/>
    <mergeCell ref="M19:M20"/>
    <mergeCell ref="J13:J14"/>
    <mergeCell ref="K13:K14"/>
    <mergeCell ref="J15:L15"/>
    <mergeCell ref="A6:A7"/>
    <mergeCell ref="B6:B7"/>
    <mergeCell ref="C6:C7"/>
    <mergeCell ref="D6:F6"/>
    <mergeCell ref="G6:G7"/>
    <mergeCell ref="H6:H7"/>
    <mergeCell ref="I6:I7"/>
    <mergeCell ref="M6:M7"/>
    <mergeCell ref="U15:W15"/>
    <mergeCell ref="G8:G12"/>
    <mergeCell ref="G13:G14"/>
    <mergeCell ref="L13:L14"/>
    <mergeCell ref="M13:M14"/>
    <mergeCell ref="P15:R15"/>
    <mergeCell ref="N8:N11"/>
    <mergeCell ref="S8:S11"/>
    <mergeCell ref="H13:H14"/>
    <mergeCell ref="N5:R5"/>
    <mergeCell ref="S5:W5"/>
    <mergeCell ref="A1:B4"/>
    <mergeCell ref="C1:R1"/>
    <mergeCell ref="C2:R2"/>
    <mergeCell ref="C3:R3"/>
    <mergeCell ref="C4:G4"/>
    <mergeCell ref="H4:K4"/>
    <mergeCell ref="A5:J5"/>
    <mergeCell ref="L4:W4"/>
    <mergeCell ref="U6:U7"/>
    <mergeCell ref="P35:R35"/>
    <mergeCell ref="U35:W35"/>
    <mergeCell ref="H36:L36"/>
    <mergeCell ref="N36:R36"/>
    <mergeCell ref="S36:W36"/>
    <mergeCell ref="P37:R37"/>
    <mergeCell ref="J26:J28"/>
    <mergeCell ref="K26:K28"/>
    <mergeCell ref="L26:L28"/>
    <mergeCell ref="M26:M28"/>
    <mergeCell ref="K29:K34"/>
    <mergeCell ref="J35:L35"/>
    <mergeCell ref="Q31:Q34"/>
    <mergeCell ref="R31:R34"/>
    <mergeCell ref="V6:V7"/>
    <mergeCell ref="W6:W7"/>
    <mergeCell ref="L16:L18"/>
    <mergeCell ref="M16:M18"/>
    <mergeCell ref="N16:N17"/>
    <mergeCell ref="P21:R21"/>
    <mergeCell ref="U21:W21"/>
    <mergeCell ref="J21:L21"/>
    <mergeCell ref="Q40:Q41"/>
    <mergeCell ref="U25:W25"/>
    <mergeCell ref="J25:L25"/>
    <mergeCell ref="L29:L34"/>
    <mergeCell ref="M29:M34"/>
    <mergeCell ref="P25:R25"/>
    <mergeCell ref="N26:N27"/>
    <mergeCell ref="Q6:Q7"/>
    <mergeCell ref="R6:R7"/>
    <mergeCell ref="S6:S7"/>
    <mergeCell ref="M8:M12"/>
    <mergeCell ref="L11:L12"/>
    <mergeCell ref="J6:J7"/>
    <mergeCell ref="L6:L7"/>
    <mergeCell ref="N6:N7"/>
    <mergeCell ref="O6:O7"/>
    <mergeCell ref="P6:P7"/>
    <mergeCell ref="J8:J10"/>
    <mergeCell ref="L8:L9"/>
    <mergeCell ref="K6:K7"/>
    <mergeCell ref="K8:K12"/>
    <mergeCell ref="P13:P14"/>
    <mergeCell ref="J22:J24"/>
    <mergeCell ref="T6:T7"/>
  </mergeCells>
  <pageMargins left="0.7" right="0.7" top="0.75" bottom="0.75" header="0" footer="0"/>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Z1000"/>
  <sheetViews>
    <sheetView showGridLines="0" topLeftCell="F16" zoomScale="70" zoomScaleNormal="70" workbookViewId="0">
      <selection activeCell="D62" sqref="D62"/>
    </sheetView>
  </sheetViews>
  <sheetFormatPr baseColWidth="10" defaultColWidth="14.42578125" defaultRowHeight="15" customHeight="1" x14ac:dyDescent="0.25"/>
  <cols>
    <col min="1" max="2" width="18.7109375" customWidth="1"/>
    <col min="3" max="3" width="53.42578125" customWidth="1"/>
    <col min="4" max="4" width="23.28515625" customWidth="1"/>
    <col min="5" max="5" width="17.28515625" customWidth="1"/>
    <col min="6" max="6" width="16.140625" customWidth="1"/>
    <col min="7" max="7" width="24.42578125" customWidth="1"/>
    <col min="8" max="8" width="36.42578125" customWidth="1"/>
    <col min="9" max="9" width="22.140625" customWidth="1"/>
    <col min="10" max="10" width="24.85546875" customWidth="1"/>
    <col min="11" max="11" width="51.28515625" customWidth="1"/>
    <col min="12" max="12" width="27.140625" customWidth="1"/>
    <col min="13" max="13" width="29.42578125" customWidth="1"/>
    <col min="14" max="14" width="15.5703125" customWidth="1"/>
    <col min="15" max="15" width="22.7109375" customWidth="1"/>
    <col min="16" max="16" width="50.42578125" customWidth="1"/>
    <col min="17" max="17" width="51.7109375" customWidth="1"/>
    <col min="18" max="18" width="61.42578125" customWidth="1"/>
    <col min="19" max="19" width="19.85546875" customWidth="1"/>
    <col min="20" max="20" width="20.28515625" customWidth="1"/>
    <col min="21" max="21" width="53.42578125" customWidth="1"/>
    <col min="22" max="22" width="45.5703125" customWidth="1"/>
    <col min="23" max="23" width="45" customWidth="1"/>
    <col min="24" max="26" width="10" customWidth="1"/>
  </cols>
  <sheetData>
    <row r="1" spans="1:26" ht="24.75" customHeight="1" x14ac:dyDescent="0.25">
      <c r="A1" s="299"/>
      <c r="B1" s="300"/>
      <c r="C1" s="301" t="s">
        <v>0</v>
      </c>
      <c r="D1" s="300"/>
      <c r="E1" s="300"/>
      <c r="F1" s="300"/>
      <c r="G1" s="300"/>
      <c r="H1" s="300"/>
      <c r="I1" s="300"/>
      <c r="J1" s="300"/>
      <c r="K1" s="300"/>
      <c r="L1" s="300"/>
      <c r="M1" s="300"/>
      <c r="N1" s="300"/>
      <c r="O1" s="300"/>
      <c r="P1" s="300"/>
      <c r="Q1" s="300"/>
      <c r="R1" s="300"/>
      <c r="S1" s="2"/>
      <c r="T1" s="2"/>
      <c r="U1" s="2"/>
      <c r="V1" s="2"/>
      <c r="W1" s="2"/>
      <c r="X1" s="2"/>
      <c r="Y1" s="2"/>
      <c r="Z1" s="2"/>
    </row>
    <row r="2" spans="1:26" ht="22.5" customHeight="1" x14ac:dyDescent="0.25">
      <c r="A2" s="300"/>
      <c r="B2" s="300"/>
      <c r="C2" s="302" t="s">
        <v>1</v>
      </c>
      <c r="D2" s="300"/>
      <c r="E2" s="300"/>
      <c r="F2" s="300"/>
      <c r="G2" s="300"/>
      <c r="H2" s="300"/>
      <c r="I2" s="300"/>
      <c r="J2" s="300"/>
      <c r="K2" s="300"/>
      <c r="L2" s="300"/>
      <c r="M2" s="300"/>
      <c r="N2" s="300"/>
      <c r="O2" s="300"/>
      <c r="P2" s="300"/>
      <c r="Q2" s="300"/>
      <c r="R2" s="300"/>
      <c r="S2" s="2"/>
      <c r="T2" s="2"/>
      <c r="U2" s="2"/>
      <c r="V2" s="2"/>
      <c r="W2" s="2"/>
      <c r="X2" s="2"/>
      <c r="Y2" s="2"/>
      <c r="Z2" s="2"/>
    </row>
    <row r="3" spans="1:26" ht="22.5" customHeight="1" x14ac:dyDescent="0.25">
      <c r="A3" s="300"/>
      <c r="B3" s="300"/>
      <c r="C3" s="302" t="s">
        <v>2</v>
      </c>
      <c r="D3" s="300"/>
      <c r="E3" s="300"/>
      <c r="F3" s="300"/>
      <c r="G3" s="300"/>
      <c r="H3" s="300"/>
      <c r="I3" s="300"/>
      <c r="J3" s="300"/>
      <c r="K3" s="300"/>
      <c r="L3" s="300"/>
      <c r="M3" s="300"/>
      <c r="N3" s="300"/>
      <c r="O3" s="300"/>
      <c r="P3" s="300"/>
      <c r="Q3" s="300"/>
      <c r="R3" s="300"/>
      <c r="S3" s="2"/>
      <c r="T3" s="2"/>
      <c r="U3" s="2"/>
      <c r="V3" s="2"/>
      <c r="W3" s="2"/>
      <c r="X3" s="2"/>
      <c r="Y3" s="2"/>
      <c r="Z3" s="2"/>
    </row>
    <row r="4" spans="1:26" ht="26.25" customHeight="1" x14ac:dyDescent="0.25">
      <c r="A4" s="300"/>
      <c r="B4" s="300"/>
      <c r="C4" s="303" t="s">
        <v>3</v>
      </c>
      <c r="D4" s="304"/>
      <c r="E4" s="304"/>
      <c r="F4" s="304"/>
      <c r="G4" s="305"/>
      <c r="H4" s="379" t="s">
        <v>372</v>
      </c>
      <c r="I4" s="304"/>
      <c r="J4" s="304"/>
      <c r="K4" s="305"/>
      <c r="L4" s="3"/>
      <c r="M4" s="4"/>
      <c r="N4" s="411" t="s">
        <v>371</v>
      </c>
      <c r="O4" s="502"/>
      <c r="P4" s="502"/>
      <c r="Q4" s="502"/>
      <c r="R4" s="502"/>
      <c r="S4" s="502"/>
      <c r="T4" s="502"/>
      <c r="U4" s="502"/>
      <c r="V4" s="502"/>
      <c r="W4" s="502"/>
      <c r="X4" s="2"/>
      <c r="Y4" s="2"/>
      <c r="Z4" s="2"/>
    </row>
    <row r="5" spans="1:26" ht="31.5" customHeight="1" x14ac:dyDescent="0.25">
      <c r="A5" s="309" t="s">
        <v>373</v>
      </c>
      <c r="B5" s="310"/>
      <c r="C5" s="310"/>
      <c r="D5" s="310"/>
      <c r="E5" s="310"/>
      <c r="F5" s="310"/>
      <c r="G5" s="310"/>
      <c r="H5" s="310"/>
      <c r="I5" s="310"/>
      <c r="J5" s="311"/>
      <c r="K5" s="122"/>
      <c r="L5" s="123"/>
      <c r="M5" s="124"/>
      <c r="N5" s="380" t="s">
        <v>286</v>
      </c>
      <c r="O5" s="266"/>
      <c r="P5" s="266"/>
      <c r="Q5" s="266"/>
      <c r="R5" s="271"/>
      <c r="S5" s="501" t="s">
        <v>287</v>
      </c>
      <c r="T5" s="307"/>
      <c r="U5" s="307"/>
      <c r="V5" s="307"/>
      <c r="W5" s="308"/>
      <c r="X5" s="2"/>
      <c r="Y5" s="2"/>
      <c r="Z5" s="2"/>
    </row>
    <row r="6" spans="1:26" ht="48" customHeight="1" x14ac:dyDescent="0.25">
      <c r="A6" s="315" t="s">
        <v>5</v>
      </c>
      <c r="B6" s="316" t="s">
        <v>6</v>
      </c>
      <c r="C6" s="316" t="s">
        <v>7</v>
      </c>
      <c r="D6" s="381" t="s">
        <v>160</v>
      </c>
      <c r="E6" s="382"/>
      <c r="F6" s="383"/>
      <c r="G6" s="318" t="s">
        <v>9</v>
      </c>
      <c r="H6" s="319" t="s">
        <v>10</v>
      </c>
      <c r="I6" s="319" t="s">
        <v>11</v>
      </c>
      <c r="J6" s="319" t="s">
        <v>12</v>
      </c>
      <c r="K6" s="319" t="s">
        <v>13</v>
      </c>
      <c r="L6" s="333" t="s">
        <v>14</v>
      </c>
      <c r="M6" s="334" t="s">
        <v>15</v>
      </c>
      <c r="N6" s="385" t="s">
        <v>161</v>
      </c>
      <c r="O6" s="447" t="s">
        <v>162</v>
      </c>
      <c r="P6" s="445" t="s">
        <v>163</v>
      </c>
      <c r="Q6" s="445" t="s">
        <v>164</v>
      </c>
      <c r="R6" s="445" t="s">
        <v>165</v>
      </c>
      <c r="S6" s="446" t="s">
        <v>161</v>
      </c>
      <c r="T6" s="446" t="s">
        <v>162</v>
      </c>
      <c r="U6" s="445" t="s">
        <v>163</v>
      </c>
      <c r="V6" s="445" t="s">
        <v>164</v>
      </c>
      <c r="W6" s="445" t="s">
        <v>165</v>
      </c>
      <c r="X6" s="10"/>
      <c r="Y6" s="10"/>
      <c r="Z6" s="10"/>
    </row>
    <row r="7" spans="1:26" ht="77.25" customHeight="1" x14ac:dyDescent="0.25">
      <c r="A7" s="251"/>
      <c r="B7" s="251"/>
      <c r="C7" s="251"/>
      <c r="D7" s="78" t="s">
        <v>166</v>
      </c>
      <c r="E7" s="79" t="s">
        <v>17</v>
      </c>
      <c r="F7" s="79" t="s">
        <v>167</v>
      </c>
      <c r="G7" s="317"/>
      <c r="H7" s="317"/>
      <c r="I7" s="251"/>
      <c r="J7" s="317"/>
      <c r="K7" s="317"/>
      <c r="L7" s="317"/>
      <c r="M7" s="317"/>
      <c r="N7" s="317"/>
      <c r="O7" s="417"/>
      <c r="P7" s="251"/>
      <c r="Q7" s="251"/>
      <c r="R7" s="251"/>
      <c r="S7" s="251"/>
      <c r="T7" s="251"/>
      <c r="U7" s="251"/>
      <c r="V7" s="251"/>
      <c r="W7" s="251"/>
      <c r="X7" s="1"/>
      <c r="Y7" s="1"/>
      <c r="Z7" s="1"/>
    </row>
    <row r="8" spans="1:26" ht="78.75" customHeight="1" x14ac:dyDescent="0.25">
      <c r="A8" s="481" t="s">
        <v>27</v>
      </c>
      <c r="B8" s="504">
        <v>0.5</v>
      </c>
      <c r="C8" s="468" t="s">
        <v>28</v>
      </c>
      <c r="D8" s="269" t="s">
        <v>168</v>
      </c>
      <c r="E8" s="258" t="s">
        <v>30</v>
      </c>
      <c r="F8" s="344">
        <v>1</v>
      </c>
      <c r="G8" s="272" t="s">
        <v>31</v>
      </c>
      <c r="H8" s="16" t="s">
        <v>32</v>
      </c>
      <c r="I8" s="17">
        <v>0.2</v>
      </c>
      <c r="J8" s="368" t="s">
        <v>33</v>
      </c>
      <c r="K8" s="269" t="s">
        <v>288</v>
      </c>
      <c r="L8" s="258" t="s">
        <v>36</v>
      </c>
      <c r="M8" s="269" t="s">
        <v>37</v>
      </c>
      <c r="N8" s="503"/>
      <c r="O8" s="125"/>
      <c r="P8" s="126"/>
      <c r="Q8" s="126"/>
      <c r="R8" s="126"/>
      <c r="S8" s="467"/>
      <c r="T8" s="127"/>
      <c r="U8" s="126"/>
      <c r="V8" s="126"/>
      <c r="W8" s="126"/>
      <c r="X8" s="1"/>
      <c r="Y8" s="1"/>
      <c r="Z8" s="1"/>
    </row>
    <row r="9" spans="1:26" ht="52.5" customHeight="1" x14ac:dyDescent="0.25">
      <c r="A9" s="336"/>
      <c r="B9" s="250"/>
      <c r="C9" s="250"/>
      <c r="D9" s="250"/>
      <c r="E9" s="250"/>
      <c r="F9" s="250"/>
      <c r="G9" s="250"/>
      <c r="H9" s="16" t="s">
        <v>38</v>
      </c>
      <c r="I9" s="17">
        <v>0.2</v>
      </c>
      <c r="J9" s="250"/>
      <c r="K9" s="250"/>
      <c r="L9" s="251"/>
      <c r="M9" s="250"/>
      <c r="N9" s="250"/>
      <c r="O9" s="125"/>
      <c r="P9" s="128"/>
      <c r="Q9" s="128"/>
      <c r="R9" s="128"/>
      <c r="S9" s="250"/>
      <c r="T9" s="125"/>
      <c r="U9" s="128"/>
      <c r="V9" s="128"/>
      <c r="W9" s="128"/>
      <c r="X9" s="1"/>
      <c r="Y9" s="1"/>
      <c r="Z9" s="1"/>
    </row>
    <row r="10" spans="1:26" ht="54" customHeight="1" x14ac:dyDescent="0.25">
      <c r="A10" s="336"/>
      <c r="B10" s="250"/>
      <c r="C10" s="250"/>
      <c r="D10" s="250"/>
      <c r="E10" s="250"/>
      <c r="F10" s="250"/>
      <c r="G10" s="250"/>
      <c r="H10" s="16" t="s">
        <v>39</v>
      </c>
      <c r="I10" s="17">
        <v>0.15</v>
      </c>
      <c r="J10" s="251"/>
      <c r="K10" s="250"/>
      <c r="L10" s="82" t="s">
        <v>40</v>
      </c>
      <c r="M10" s="250"/>
      <c r="N10" s="250"/>
      <c r="O10" s="125"/>
      <c r="P10" s="128"/>
      <c r="Q10" s="128"/>
      <c r="R10" s="128"/>
      <c r="S10" s="250"/>
      <c r="T10" s="125"/>
      <c r="U10" s="128"/>
      <c r="V10" s="128"/>
      <c r="W10" s="128"/>
      <c r="X10" s="1"/>
      <c r="Y10" s="1"/>
      <c r="Z10" s="1"/>
    </row>
    <row r="11" spans="1:26" ht="54" customHeight="1" x14ac:dyDescent="0.25">
      <c r="A11" s="336"/>
      <c r="B11" s="250"/>
      <c r="C11" s="250"/>
      <c r="D11" s="250"/>
      <c r="E11" s="251"/>
      <c r="F11" s="251"/>
      <c r="G11" s="250"/>
      <c r="H11" s="16" t="s">
        <v>41</v>
      </c>
      <c r="I11" s="17">
        <v>0.1</v>
      </c>
      <c r="J11" s="19" t="s">
        <v>42</v>
      </c>
      <c r="K11" s="250"/>
      <c r="L11" s="258" t="s">
        <v>43</v>
      </c>
      <c r="M11" s="250"/>
      <c r="N11" s="251"/>
      <c r="O11" s="125"/>
      <c r="P11" s="128"/>
      <c r="Q11" s="128"/>
      <c r="R11" s="128"/>
      <c r="S11" s="251"/>
      <c r="T11" s="125"/>
      <c r="U11" s="128"/>
      <c r="V11" s="128"/>
      <c r="W11" s="128"/>
      <c r="X11" s="1"/>
      <c r="Y11" s="1"/>
      <c r="Z11" s="1"/>
    </row>
    <row r="12" spans="1:26" ht="54" customHeight="1" x14ac:dyDescent="0.25">
      <c r="A12" s="336"/>
      <c r="B12" s="250"/>
      <c r="C12" s="250"/>
      <c r="D12" s="251"/>
      <c r="E12" s="83" t="s">
        <v>44</v>
      </c>
      <c r="F12" s="28">
        <v>2</v>
      </c>
      <c r="G12" s="251"/>
      <c r="H12" s="16" t="s">
        <v>45</v>
      </c>
      <c r="I12" s="17">
        <v>0.15</v>
      </c>
      <c r="J12" s="19" t="s">
        <v>173</v>
      </c>
      <c r="K12" s="251"/>
      <c r="L12" s="251"/>
      <c r="M12" s="251"/>
      <c r="N12" s="20"/>
      <c r="O12" s="125"/>
      <c r="P12" s="111"/>
      <c r="Q12" s="111"/>
      <c r="R12" s="111"/>
      <c r="S12" s="20"/>
      <c r="T12" s="125"/>
      <c r="U12" s="111"/>
      <c r="V12" s="111"/>
      <c r="W12" s="111"/>
      <c r="X12" s="2"/>
      <c r="Y12" s="2"/>
      <c r="Z12" s="2"/>
    </row>
    <row r="13" spans="1:26" ht="57.75" customHeight="1" x14ac:dyDescent="0.25">
      <c r="A13" s="336"/>
      <c r="B13" s="250"/>
      <c r="C13" s="250"/>
      <c r="D13" s="269" t="s">
        <v>174</v>
      </c>
      <c r="E13" s="83" t="s">
        <v>30</v>
      </c>
      <c r="F13" s="28">
        <v>2</v>
      </c>
      <c r="G13" s="272" t="s">
        <v>48</v>
      </c>
      <c r="H13" s="76" t="s">
        <v>49</v>
      </c>
      <c r="I13" s="30">
        <v>0.1</v>
      </c>
      <c r="J13" s="261" t="s">
        <v>50</v>
      </c>
      <c r="K13" s="258" t="s">
        <v>289</v>
      </c>
      <c r="L13" s="261" t="s">
        <v>51</v>
      </c>
      <c r="M13" s="261" t="s">
        <v>52</v>
      </c>
      <c r="N13" s="20"/>
      <c r="O13" s="129"/>
      <c r="P13" s="95"/>
      <c r="Q13" s="95"/>
      <c r="R13" s="95"/>
      <c r="S13" s="20"/>
      <c r="T13" s="129"/>
      <c r="U13" s="95"/>
      <c r="V13" s="95"/>
      <c r="W13" s="95"/>
      <c r="X13" s="2"/>
      <c r="Y13" s="2"/>
      <c r="Z13" s="2"/>
    </row>
    <row r="14" spans="1:26" ht="284.25" customHeight="1" x14ac:dyDescent="0.25">
      <c r="A14" s="336"/>
      <c r="B14" s="250"/>
      <c r="C14" s="251"/>
      <c r="D14" s="251"/>
      <c r="E14" s="83" t="s">
        <v>44</v>
      </c>
      <c r="F14" s="28">
        <v>1</v>
      </c>
      <c r="G14" s="251"/>
      <c r="H14" s="76" t="s">
        <v>49</v>
      </c>
      <c r="I14" s="34">
        <v>0.1</v>
      </c>
      <c r="J14" s="251"/>
      <c r="K14" s="251"/>
      <c r="L14" s="251"/>
      <c r="M14" s="251"/>
      <c r="N14" s="20"/>
      <c r="O14" s="125"/>
      <c r="P14" s="130"/>
      <c r="Q14" s="130"/>
      <c r="R14" s="93"/>
      <c r="S14" s="20"/>
      <c r="T14" s="125"/>
      <c r="U14" s="112"/>
      <c r="V14" s="112"/>
      <c r="W14" s="113"/>
      <c r="X14" s="2"/>
      <c r="Y14" s="2"/>
      <c r="Z14" s="2"/>
    </row>
    <row r="15" spans="1:26" ht="44.25" customHeight="1" x14ac:dyDescent="0.25">
      <c r="A15" s="336"/>
      <c r="B15" s="250"/>
      <c r="C15" s="87"/>
      <c r="D15" s="87"/>
      <c r="E15" s="87"/>
      <c r="F15" s="87"/>
      <c r="G15" s="87"/>
      <c r="H15" s="87"/>
      <c r="I15" s="41">
        <f>SUM(I8:I14)</f>
        <v>1</v>
      </c>
      <c r="J15" s="366" t="s">
        <v>53</v>
      </c>
      <c r="K15" s="266"/>
      <c r="L15" s="271"/>
      <c r="M15" s="42">
        <v>0.2</v>
      </c>
      <c r="N15" s="88"/>
      <c r="O15" s="131">
        <f>((I8*O8)+(I9*O9)+(I10*O10)+(I11*O11)+(I12*O12)+(I13*O13)+(I14*O14))*M15</f>
        <v>0</v>
      </c>
      <c r="P15" s="377"/>
      <c r="Q15" s="266"/>
      <c r="R15" s="271"/>
      <c r="S15" s="132"/>
      <c r="T15" s="133">
        <f>((I8*T8)+(I9*T9)+(I10*T10)+(I11*T11)+(I12*T12)+(I13*T13)+(I14*T14))*M15</f>
        <v>0</v>
      </c>
      <c r="U15" s="377"/>
      <c r="V15" s="266"/>
      <c r="W15" s="378"/>
      <c r="X15" s="2"/>
      <c r="Y15" s="2"/>
      <c r="Z15" s="2"/>
    </row>
    <row r="16" spans="1:26" ht="61.5" customHeight="1" x14ac:dyDescent="0.25">
      <c r="A16" s="336"/>
      <c r="B16" s="250"/>
      <c r="C16" s="269" t="s">
        <v>54</v>
      </c>
      <c r="D16" s="269" t="s">
        <v>177</v>
      </c>
      <c r="E16" s="258" t="s">
        <v>30</v>
      </c>
      <c r="F16" s="344">
        <v>1</v>
      </c>
      <c r="G16" s="272" t="s">
        <v>56</v>
      </c>
      <c r="H16" s="49" t="s">
        <v>308</v>
      </c>
      <c r="I16" s="34">
        <v>0.2</v>
      </c>
      <c r="J16" s="261" t="s">
        <v>58</v>
      </c>
      <c r="K16" s="269" t="s">
        <v>291</v>
      </c>
      <c r="L16" s="269" t="s">
        <v>60</v>
      </c>
      <c r="M16" s="344" t="s">
        <v>61</v>
      </c>
      <c r="N16" s="369"/>
      <c r="O16" s="125"/>
      <c r="P16" s="134"/>
      <c r="Q16" s="134"/>
      <c r="R16" s="135"/>
      <c r="S16" s="136"/>
      <c r="T16" s="137"/>
      <c r="U16" s="138"/>
      <c r="V16" s="138"/>
      <c r="W16" s="138"/>
      <c r="X16" s="2"/>
      <c r="Y16" s="2"/>
      <c r="Z16" s="2"/>
    </row>
    <row r="17" spans="1:26" ht="93.75" customHeight="1" x14ac:dyDescent="0.25">
      <c r="A17" s="336"/>
      <c r="B17" s="250"/>
      <c r="C17" s="250"/>
      <c r="D17" s="250"/>
      <c r="E17" s="251"/>
      <c r="F17" s="251"/>
      <c r="G17" s="250"/>
      <c r="H17" s="49" t="s">
        <v>62</v>
      </c>
      <c r="I17" s="34">
        <v>0.2</v>
      </c>
      <c r="J17" s="250"/>
      <c r="K17" s="250"/>
      <c r="L17" s="250"/>
      <c r="M17" s="250"/>
      <c r="N17" s="251"/>
      <c r="O17" s="125"/>
      <c r="P17" s="138"/>
      <c r="Q17" s="138"/>
      <c r="R17" s="139"/>
      <c r="S17" s="140"/>
      <c r="T17" s="137"/>
      <c r="U17" s="138"/>
      <c r="V17" s="138"/>
      <c r="W17" s="138"/>
      <c r="X17" s="2"/>
      <c r="Y17" s="2"/>
      <c r="Z17" s="2"/>
    </row>
    <row r="18" spans="1:26" ht="122.25" customHeight="1" x14ac:dyDescent="0.25">
      <c r="A18" s="336"/>
      <c r="B18" s="250"/>
      <c r="C18" s="250"/>
      <c r="D18" s="251"/>
      <c r="E18" s="83" t="s">
        <v>44</v>
      </c>
      <c r="F18" s="28">
        <v>6</v>
      </c>
      <c r="G18" s="251"/>
      <c r="H18" s="49" t="s">
        <v>63</v>
      </c>
      <c r="I18" s="34">
        <v>0.2</v>
      </c>
      <c r="J18" s="251"/>
      <c r="K18" s="251"/>
      <c r="L18" s="251"/>
      <c r="M18" s="251"/>
      <c r="N18" s="20"/>
      <c r="O18" s="125"/>
      <c r="P18" s="141"/>
      <c r="Q18" s="141"/>
      <c r="R18" s="70"/>
      <c r="S18" s="35"/>
      <c r="T18" s="125"/>
      <c r="U18" s="141"/>
      <c r="V18" s="141"/>
      <c r="W18" s="70"/>
      <c r="X18" s="2"/>
      <c r="Y18" s="2"/>
      <c r="Z18" s="2"/>
    </row>
    <row r="19" spans="1:26" ht="105.75" customHeight="1" x14ac:dyDescent="0.25">
      <c r="A19" s="336"/>
      <c r="B19" s="250"/>
      <c r="C19" s="250"/>
      <c r="D19" s="269" t="s">
        <v>183</v>
      </c>
      <c r="E19" s="68" t="s">
        <v>30</v>
      </c>
      <c r="F19" s="28">
        <v>7</v>
      </c>
      <c r="G19" s="272" t="s">
        <v>65</v>
      </c>
      <c r="H19" s="49" t="s">
        <v>309</v>
      </c>
      <c r="I19" s="34">
        <v>0.2</v>
      </c>
      <c r="J19" s="261" t="s">
        <v>67</v>
      </c>
      <c r="K19" s="269" t="s">
        <v>293</v>
      </c>
      <c r="L19" s="269" t="s">
        <v>68</v>
      </c>
      <c r="M19" s="258" t="s">
        <v>69</v>
      </c>
      <c r="N19" s="20"/>
      <c r="O19" s="125"/>
      <c r="P19" s="92"/>
      <c r="Q19" s="92"/>
      <c r="R19" s="95"/>
      <c r="S19" s="20"/>
      <c r="T19" s="125"/>
      <c r="U19" s="92"/>
      <c r="V19" s="92"/>
      <c r="W19" s="95"/>
      <c r="X19" s="2"/>
      <c r="Y19" s="2"/>
      <c r="Z19" s="2"/>
    </row>
    <row r="20" spans="1:26" ht="160.5" customHeight="1" x14ac:dyDescent="0.25">
      <c r="A20" s="336"/>
      <c r="B20" s="250"/>
      <c r="C20" s="251"/>
      <c r="D20" s="251"/>
      <c r="E20" s="83" t="s">
        <v>44</v>
      </c>
      <c r="F20" s="28">
        <v>0</v>
      </c>
      <c r="G20" s="251"/>
      <c r="H20" s="49" t="s">
        <v>70</v>
      </c>
      <c r="I20" s="34">
        <v>0.2</v>
      </c>
      <c r="J20" s="251"/>
      <c r="K20" s="251"/>
      <c r="L20" s="251"/>
      <c r="M20" s="251"/>
      <c r="N20" s="20"/>
      <c r="O20" s="125"/>
      <c r="P20" s="136"/>
      <c r="Q20" s="136"/>
      <c r="R20" s="136"/>
      <c r="S20" s="20"/>
      <c r="T20" s="125"/>
      <c r="U20" s="136"/>
      <c r="V20" s="136"/>
      <c r="W20" s="136"/>
      <c r="X20" s="2"/>
      <c r="Y20" s="2"/>
      <c r="Z20" s="2"/>
    </row>
    <row r="21" spans="1:26" ht="39.75" customHeight="1" x14ac:dyDescent="0.25">
      <c r="A21" s="336"/>
      <c r="B21" s="250"/>
      <c r="C21" s="87"/>
      <c r="D21" s="87"/>
      <c r="E21" s="87"/>
      <c r="F21" s="87"/>
      <c r="G21" s="87"/>
      <c r="H21" s="87"/>
      <c r="I21" s="41">
        <f>SUM(I16:I20)</f>
        <v>1</v>
      </c>
      <c r="J21" s="366" t="s">
        <v>71</v>
      </c>
      <c r="K21" s="266"/>
      <c r="L21" s="271"/>
      <c r="M21" s="42">
        <v>0.1</v>
      </c>
      <c r="N21" s="88"/>
      <c r="O21" s="133">
        <f>((I16*O16)+(I17*O17)+(I18*O18)+(I19*O19)+(I20*O20))*M21</f>
        <v>0</v>
      </c>
      <c r="P21" s="425"/>
      <c r="Q21" s="266"/>
      <c r="R21" s="271"/>
      <c r="S21" s="90"/>
      <c r="T21" s="142">
        <f>((I16*T16)+(I17*T17)+(I18*T18)+(I19*T19)+(I20*T20))*M21</f>
        <v>0</v>
      </c>
      <c r="U21" s="391"/>
      <c r="V21" s="307"/>
      <c r="W21" s="308"/>
      <c r="X21" s="2"/>
      <c r="Y21" s="2"/>
      <c r="Z21" s="2"/>
    </row>
    <row r="22" spans="1:26" ht="72.75" customHeight="1" x14ac:dyDescent="0.25">
      <c r="A22" s="336"/>
      <c r="B22" s="250"/>
      <c r="C22" s="269" t="s">
        <v>72</v>
      </c>
      <c r="D22" s="269" t="s">
        <v>248</v>
      </c>
      <c r="E22" s="258" t="s">
        <v>30</v>
      </c>
      <c r="F22" s="344">
        <v>19</v>
      </c>
      <c r="G22" s="272" t="s">
        <v>74</v>
      </c>
      <c r="H22" s="49" t="s">
        <v>310</v>
      </c>
      <c r="I22" s="34">
        <v>0.2</v>
      </c>
      <c r="J22" s="261" t="s">
        <v>311</v>
      </c>
      <c r="K22" s="269" t="s">
        <v>295</v>
      </c>
      <c r="L22" s="272" t="s">
        <v>77</v>
      </c>
      <c r="M22" s="261" t="s">
        <v>78</v>
      </c>
      <c r="N22" s="369"/>
      <c r="O22" s="125"/>
      <c r="P22" s="95"/>
      <c r="Q22" s="95"/>
      <c r="R22" s="114"/>
      <c r="S22" s="140"/>
      <c r="T22" s="143"/>
      <c r="U22" s="140"/>
      <c r="V22" s="140"/>
      <c r="W22" s="140"/>
      <c r="X22" s="2"/>
      <c r="Y22" s="2"/>
      <c r="Z22" s="2"/>
    </row>
    <row r="23" spans="1:26" ht="93" customHeight="1" x14ac:dyDescent="0.25">
      <c r="A23" s="336"/>
      <c r="B23" s="250"/>
      <c r="C23" s="250"/>
      <c r="D23" s="250"/>
      <c r="E23" s="250"/>
      <c r="F23" s="250"/>
      <c r="G23" s="250"/>
      <c r="H23" s="49" t="s">
        <v>79</v>
      </c>
      <c r="I23" s="34">
        <v>0.2</v>
      </c>
      <c r="J23" s="250"/>
      <c r="K23" s="250"/>
      <c r="L23" s="250"/>
      <c r="M23" s="250"/>
      <c r="N23" s="250"/>
      <c r="O23" s="125"/>
      <c r="P23" s="95"/>
      <c r="Q23" s="95"/>
      <c r="R23" s="114"/>
      <c r="S23" s="140"/>
      <c r="T23" s="143"/>
      <c r="U23" s="140"/>
      <c r="V23" s="140"/>
      <c r="W23" s="140"/>
      <c r="X23" s="2"/>
      <c r="Y23" s="2"/>
      <c r="Z23" s="2"/>
    </row>
    <row r="24" spans="1:26" ht="105.75" customHeight="1" x14ac:dyDescent="0.25">
      <c r="A24" s="336"/>
      <c r="B24" s="250"/>
      <c r="C24" s="250"/>
      <c r="D24" s="250"/>
      <c r="E24" s="250"/>
      <c r="F24" s="250"/>
      <c r="G24" s="250"/>
      <c r="H24" s="49" t="s">
        <v>80</v>
      </c>
      <c r="I24" s="34">
        <v>0.2</v>
      </c>
      <c r="J24" s="250"/>
      <c r="K24" s="250"/>
      <c r="L24" s="250"/>
      <c r="M24" s="250"/>
      <c r="N24" s="250"/>
      <c r="O24" s="125"/>
      <c r="P24" s="95"/>
      <c r="Q24" s="95"/>
      <c r="R24" s="114"/>
      <c r="S24" s="140"/>
      <c r="T24" s="143"/>
      <c r="U24" s="140"/>
      <c r="V24" s="140"/>
      <c r="W24" s="140"/>
      <c r="X24" s="2"/>
      <c r="Y24" s="2"/>
      <c r="Z24" s="2"/>
    </row>
    <row r="25" spans="1:26" ht="80.25" customHeight="1" x14ac:dyDescent="0.25">
      <c r="A25" s="336"/>
      <c r="B25" s="250"/>
      <c r="C25" s="250"/>
      <c r="D25" s="250"/>
      <c r="E25" s="251"/>
      <c r="F25" s="251"/>
      <c r="G25" s="250"/>
      <c r="H25" s="49" t="s">
        <v>193</v>
      </c>
      <c r="I25" s="34">
        <v>0.2</v>
      </c>
      <c r="J25" s="250"/>
      <c r="K25" s="250"/>
      <c r="L25" s="250"/>
      <c r="M25" s="250"/>
      <c r="N25" s="251"/>
      <c r="O25" s="125"/>
      <c r="P25" s="95"/>
      <c r="Q25" s="95"/>
      <c r="R25" s="114"/>
      <c r="S25" s="140"/>
      <c r="T25" s="143"/>
      <c r="U25" s="140"/>
      <c r="V25" s="140"/>
      <c r="W25" s="140"/>
      <c r="X25" s="2"/>
      <c r="Y25" s="2"/>
      <c r="Z25" s="2"/>
    </row>
    <row r="26" spans="1:26" ht="96.75" customHeight="1" x14ac:dyDescent="0.25">
      <c r="A26" s="336"/>
      <c r="B26" s="250"/>
      <c r="C26" s="251"/>
      <c r="D26" s="251"/>
      <c r="E26" s="83" t="s">
        <v>44</v>
      </c>
      <c r="F26" s="28">
        <v>6</v>
      </c>
      <c r="G26" s="251"/>
      <c r="H26" s="49" t="s">
        <v>194</v>
      </c>
      <c r="I26" s="34">
        <v>0.2</v>
      </c>
      <c r="J26" s="251"/>
      <c r="K26" s="251"/>
      <c r="L26" s="251"/>
      <c r="M26" s="251"/>
      <c r="N26" s="20"/>
      <c r="O26" s="125"/>
      <c r="P26" s="95"/>
      <c r="Q26" s="95"/>
      <c r="R26" s="114"/>
      <c r="S26" s="140"/>
      <c r="T26" s="143"/>
      <c r="U26" s="140"/>
      <c r="V26" s="140"/>
      <c r="W26" s="140"/>
      <c r="X26" s="2"/>
      <c r="Y26" s="2"/>
      <c r="Z26" s="2"/>
    </row>
    <row r="27" spans="1:26" ht="54" customHeight="1" x14ac:dyDescent="0.25">
      <c r="A27" s="336"/>
      <c r="B27" s="250"/>
      <c r="C27" s="87"/>
      <c r="D27" s="87"/>
      <c r="E27" s="87"/>
      <c r="F27" s="87"/>
      <c r="G27" s="87"/>
      <c r="H27" s="87"/>
      <c r="I27" s="41">
        <f>SUM(I22:I26)</f>
        <v>1</v>
      </c>
      <c r="J27" s="366" t="s">
        <v>296</v>
      </c>
      <c r="K27" s="266"/>
      <c r="L27" s="271"/>
      <c r="M27" s="42">
        <v>0.1</v>
      </c>
      <c r="N27" s="87"/>
      <c r="O27" s="133">
        <f>((I22*O22)+(I23*O23)+(I24*O24)+(I25*O25)+(I26*O26))*M27</f>
        <v>0</v>
      </c>
      <c r="P27" s="425"/>
      <c r="Q27" s="266"/>
      <c r="R27" s="267"/>
      <c r="S27" s="144"/>
      <c r="T27" s="145">
        <f>((I22*T22)+(I23*T23)+(I24*T24)+(I25*T25)+(I26*T26))*M27</f>
        <v>0</v>
      </c>
      <c r="U27" s="425"/>
      <c r="V27" s="266"/>
      <c r="W27" s="271"/>
      <c r="X27" s="2"/>
      <c r="Y27" s="2"/>
      <c r="Z27" s="2"/>
    </row>
    <row r="28" spans="1:26" ht="57.75" customHeight="1" x14ac:dyDescent="0.25">
      <c r="A28" s="336"/>
      <c r="B28" s="250"/>
      <c r="C28" s="269" t="s">
        <v>82</v>
      </c>
      <c r="D28" s="269" t="s">
        <v>197</v>
      </c>
      <c r="E28" s="258" t="s">
        <v>30</v>
      </c>
      <c r="F28" s="261">
        <v>5</v>
      </c>
      <c r="G28" s="272" t="s">
        <v>84</v>
      </c>
      <c r="H28" s="49" t="s">
        <v>312</v>
      </c>
      <c r="I28" s="34">
        <v>0.2</v>
      </c>
      <c r="J28" s="289" t="s">
        <v>313</v>
      </c>
      <c r="K28" s="269" t="s">
        <v>298</v>
      </c>
      <c r="L28" s="269" t="s">
        <v>87</v>
      </c>
      <c r="M28" s="269" t="s">
        <v>88</v>
      </c>
      <c r="N28" s="20"/>
      <c r="O28" s="125"/>
      <c r="P28" s="146"/>
      <c r="Q28" s="146"/>
      <c r="R28" s="114"/>
      <c r="S28" s="140"/>
      <c r="T28" s="143"/>
      <c r="U28" s="140"/>
      <c r="V28" s="140"/>
      <c r="W28" s="140"/>
      <c r="X28" s="2"/>
      <c r="Y28" s="2"/>
      <c r="Z28" s="2"/>
    </row>
    <row r="29" spans="1:26" ht="84.75" customHeight="1" x14ac:dyDescent="0.25">
      <c r="A29" s="336"/>
      <c r="B29" s="250"/>
      <c r="C29" s="250"/>
      <c r="D29" s="250"/>
      <c r="E29" s="251"/>
      <c r="F29" s="251"/>
      <c r="G29" s="250"/>
      <c r="H29" s="49" t="s">
        <v>89</v>
      </c>
      <c r="I29" s="34">
        <v>0.2</v>
      </c>
      <c r="J29" s="250"/>
      <c r="K29" s="250"/>
      <c r="L29" s="250"/>
      <c r="M29" s="250"/>
      <c r="N29" s="20"/>
      <c r="O29" s="125"/>
      <c r="P29" s="146"/>
      <c r="Q29" s="146"/>
      <c r="R29" s="114"/>
      <c r="S29" s="140"/>
      <c r="T29" s="143"/>
      <c r="U29" s="140"/>
      <c r="V29" s="140"/>
      <c r="W29" s="140"/>
      <c r="X29" s="2"/>
      <c r="Y29" s="2"/>
      <c r="Z29" s="2"/>
    </row>
    <row r="30" spans="1:26" ht="159" customHeight="1" x14ac:dyDescent="0.25">
      <c r="A30" s="336"/>
      <c r="B30" s="250"/>
      <c r="C30" s="250"/>
      <c r="D30" s="251"/>
      <c r="E30" s="83" t="s">
        <v>44</v>
      </c>
      <c r="F30" s="32">
        <v>5</v>
      </c>
      <c r="G30" s="251"/>
      <c r="H30" s="49" t="s">
        <v>90</v>
      </c>
      <c r="I30" s="34">
        <v>0.2</v>
      </c>
      <c r="J30" s="251"/>
      <c r="K30" s="251"/>
      <c r="L30" s="251"/>
      <c r="M30" s="251"/>
      <c r="N30" s="20"/>
      <c r="O30" s="125"/>
      <c r="P30" s="146"/>
      <c r="Q30" s="146"/>
      <c r="R30" s="114"/>
      <c r="S30" s="140"/>
      <c r="T30" s="143"/>
      <c r="U30" s="140"/>
      <c r="V30" s="140"/>
      <c r="W30" s="140"/>
      <c r="X30" s="2"/>
      <c r="Y30" s="2"/>
      <c r="Z30" s="2"/>
    </row>
    <row r="31" spans="1:26" ht="68.25" customHeight="1" x14ac:dyDescent="0.25">
      <c r="A31" s="336"/>
      <c r="B31" s="250"/>
      <c r="C31" s="250"/>
      <c r="D31" s="272" t="s">
        <v>202</v>
      </c>
      <c r="E31" s="83" t="s">
        <v>30</v>
      </c>
      <c r="F31" s="32">
        <v>10</v>
      </c>
      <c r="G31" s="272" t="s">
        <v>92</v>
      </c>
      <c r="H31" s="147" t="s">
        <v>314</v>
      </c>
      <c r="I31" s="34">
        <v>0.2</v>
      </c>
      <c r="J31" s="261" t="s">
        <v>94</v>
      </c>
      <c r="K31" s="269" t="s">
        <v>300</v>
      </c>
      <c r="L31" s="269" t="s">
        <v>96</v>
      </c>
      <c r="M31" s="258" t="s">
        <v>97</v>
      </c>
      <c r="N31" s="20"/>
      <c r="O31" s="125"/>
      <c r="P31" s="95"/>
      <c r="Q31" s="95"/>
      <c r="R31" s="114"/>
      <c r="S31" s="140"/>
      <c r="T31" s="143"/>
      <c r="U31" s="140"/>
      <c r="V31" s="140"/>
      <c r="W31" s="140"/>
      <c r="X31" s="2"/>
      <c r="Y31" s="2"/>
      <c r="Z31" s="2"/>
    </row>
    <row r="32" spans="1:26" ht="113.25" customHeight="1" x14ac:dyDescent="0.25">
      <c r="A32" s="277"/>
      <c r="B32" s="251"/>
      <c r="C32" s="251"/>
      <c r="D32" s="251"/>
      <c r="E32" s="83" t="s">
        <v>44</v>
      </c>
      <c r="F32" s="32">
        <v>3</v>
      </c>
      <c r="G32" s="251"/>
      <c r="H32" s="49" t="s">
        <v>98</v>
      </c>
      <c r="I32" s="34">
        <v>0.2</v>
      </c>
      <c r="J32" s="251"/>
      <c r="K32" s="251"/>
      <c r="L32" s="251"/>
      <c r="M32" s="251"/>
      <c r="N32" s="20"/>
      <c r="O32" s="125"/>
      <c r="P32" s="95"/>
      <c r="Q32" s="95"/>
      <c r="R32" s="114"/>
      <c r="S32" s="140"/>
      <c r="T32" s="143"/>
      <c r="U32" s="140"/>
      <c r="V32" s="140"/>
      <c r="W32" s="140"/>
      <c r="X32" s="2"/>
      <c r="Y32" s="2"/>
      <c r="Z32" s="2"/>
    </row>
    <row r="33" spans="1:26" ht="54.75" customHeight="1" x14ac:dyDescent="0.25">
      <c r="A33" s="270"/>
      <c r="B33" s="266"/>
      <c r="C33" s="266"/>
      <c r="D33" s="266"/>
      <c r="E33" s="266"/>
      <c r="F33" s="266"/>
      <c r="G33" s="266"/>
      <c r="H33" s="271"/>
      <c r="I33" s="61">
        <f>SUM(I28:I32)</f>
        <v>1</v>
      </c>
      <c r="J33" s="338" t="s">
        <v>301</v>
      </c>
      <c r="K33" s="266"/>
      <c r="L33" s="271"/>
      <c r="M33" s="42">
        <v>0.1</v>
      </c>
      <c r="N33" s="87"/>
      <c r="O33" s="133">
        <f>((I28*O28)+(I29*O29)+(I30*O30)+(I31*O31)+(I32*O32))*M33</f>
        <v>0</v>
      </c>
      <c r="P33" s="425"/>
      <c r="Q33" s="266"/>
      <c r="R33" s="267"/>
      <c r="S33" s="144"/>
      <c r="T33" s="148">
        <f>((I28*T28)+(I29*T29)+(I30*T30)+(I31*T31)+(I32*T32))*M33</f>
        <v>0</v>
      </c>
      <c r="U33" s="425"/>
      <c r="V33" s="266"/>
      <c r="W33" s="271"/>
      <c r="X33" s="2"/>
      <c r="Y33" s="2"/>
      <c r="Z33" s="2"/>
    </row>
    <row r="34" spans="1:26" ht="50.25" customHeight="1" x14ac:dyDescent="0.25">
      <c r="A34" s="265" t="s">
        <v>108</v>
      </c>
      <c r="B34" s="266"/>
      <c r="C34" s="266"/>
      <c r="D34" s="266"/>
      <c r="E34" s="266"/>
      <c r="F34" s="271"/>
      <c r="G34" s="64" t="e">
        <f>AVERAGE(O8,O9,O10,O11,O13,O16,O17,O19,O22,O23,O24,O25,O28,O29,O31)</f>
        <v>#DIV/0!</v>
      </c>
      <c r="H34" s="265" t="s">
        <v>109</v>
      </c>
      <c r="I34" s="266"/>
      <c r="J34" s="266"/>
      <c r="K34" s="266"/>
      <c r="L34" s="267"/>
      <c r="M34" s="64" t="e">
        <f>AVERAGE(O12,O14,O18,O20,O26,O30,O32)</f>
        <v>#DIV/0!</v>
      </c>
      <c r="N34" s="371"/>
      <c r="O34" s="266"/>
      <c r="P34" s="266"/>
      <c r="Q34" s="266"/>
      <c r="R34" s="271"/>
      <c r="S34" s="451"/>
      <c r="T34" s="307"/>
      <c r="U34" s="307"/>
      <c r="V34" s="307"/>
      <c r="W34" s="308"/>
      <c r="X34" s="2"/>
      <c r="Y34" s="2"/>
      <c r="Z34" s="2"/>
    </row>
    <row r="35" spans="1:26" ht="44.25" customHeight="1" x14ac:dyDescent="0.25">
      <c r="A35" s="268" t="s">
        <v>110</v>
      </c>
      <c r="B35" s="266"/>
      <c r="C35" s="266"/>
      <c r="D35" s="266"/>
      <c r="E35" s="266"/>
      <c r="F35" s="266"/>
      <c r="G35" s="266"/>
      <c r="H35" s="266"/>
      <c r="I35" s="266"/>
      <c r="J35" s="266"/>
      <c r="K35" s="266"/>
      <c r="L35" s="266"/>
      <c r="M35" s="266"/>
      <c r="N35" s="271"/>
      <c r="O35" s="149">
        <f>(O33+O27+O21+O15)</f>
        <v>0</v>
      </c>
      <c r="P35" s="387"/>
      <c r="Q35" s="266"/>
      <c r="R35" s="267"/>
      <c r="S35" s="150"/>
      <c r="T35" s="149">
        <f>(T33+T27+T21+T15)</f>
        <v>0</v>
      </c>
      <c r="U35" s="150"/>
      <c r="V35" s="150"/>
      <c r="W35" s="150"/>
      <c r="X35" s="2"/>
      <c r="Y35" s="2"/>
      <c r="Z35" s="2"/>
    </row>
    <row r="36" spans="1:26" ht="75.75" customHeight="1" x14ac:dyDescent="0.25">
      <c r="A36" s="297" t="s">
        <v>111</v>
      </c>
      <c r="B36" s="470">
        <v>0.35</v>
      </c>
      <c r="C36" s="269" t="s">
        <v>112</v>
      </c>
      <c r="D36" s="272" t="s">
        <v>207</v>
      </c>
      <c r="E36" s="83" t="s">
        <v>30</v>
      </c>
      <c r="F36" s="67">
        <v>7</v>
      </c>
      <c r="G36" s="272" t="s">
        <v>116</v>
      </c>
      <c r="H36" s="272" t="s">
        <v>117</v>
      </c>
      <c r="I36" s="34">
        <v>0.2</v>
      </c>
      <c r="J36" s="289" t="s">
        <v>118</v>
      </c>
      <c r="K36" s="471" t="s">
        <v>302</v>
      </c>
      <c r="L36" s="258" t="s">
        <v>120</v>
      </c>
      <c r="M36" s="269" t="s">
        <v>121</v>
      </c>
      <c r="N36" s="151"/>
      <c r="O36" s="152"/>
      <c r="P36" s="95"/>
      <c r="Q36" s="95"/>
      <c r="R36" s="114"/>
      <c r="S36" s="140"/>
      <c r="T36" s="143"/>
      <c r="U36" s="140"/>
      <c r="V36" s="140"/>
      <c r="W36" s="140"/>
      <c r="X36" s="2"/>
      <c r="Y36" s="2"/>
      <c r="Z36" s="2"/>
    </row>
    <row r="37" spans="1:26" ht="79.5" customHeight="1" x14ac:dyDescent="0.25">
      <c r="A37" s="250"/>
      <c r="B37" s="250"/>
      <c r="C37" s="250"/>
      <c r="D37" s="251"/>
      <c r="E37" s="83" t="s">
        <v>44</v>
      </c>
      <c r="F37" s="67">
        <v>4</v>
      </c>
      <c r="G37" s="251"/>
      <c r="H37" s="251"/>
      <c r="I37" s="34">
        <v>0.2</v>
      </c>
      <c r="J37" s="251"/>
      <c r="K37" s="251"/>
      <c r="L37" s="251"/>
      <c r="M37" s="251"/>
      <c r="N37" s="151"/>
      <c r="O37" s="152"/>
      <c r="P37" s="95"/>
      <c r="Q37" s="95"/>
      <c r="R37" s="114"/>
      <c r="S37" s="140"/>
      <c r="T37" s="143"/>
      <c r="U37" s="140"/>
      <c r="V37" s="140"/>
      <c r="W37" s="140"/>
      <c r="X37" s="2"/>
      <c r="Y37" s="2"/>
      <c r="Z37" s="2"/>
    </row>
    <row r="38" spans="1:26" ht="33" customHeight="1" x14ac:dyDescent="0.25">
      <c r="A38" s="250"/>
      <c r="B38" s="250"/>
      <c r="C38" s="250"/>
      <c r="D38" s="272" t="s">
        <v>210</v>
      </c>
      <c r="E38" s="83" t="s">
        <v>30</v>
      </c>
      <c r="F38" s="28">
        <v>3</v>
      </c>
      <c r="G38" s="272" t="s">
        <v>125</v>
      </c>
      <c r="H38" s="272" t="s">
        <v>126</v>
      </c>
      <c r="I38" s="34">
        <v>0.15</v>
      </c>
      <c r="J38" s="289" t="s">
        <v>315</v>
      </c>
      <c r="K38" s="269" t="s">
        <v>304</v>
      </c>
      <c r="L38" s="258" t="s">
        <v>128</v>
      </c>
      <c r="M38" s="258" t="s">
        <v>129</v>
      </c>
      <c r="N38" s="20"/>
      <c r="O38" s="152"/>
      <c r="P38" s="95"/>
      <c r="Q38" s="95"/>
      <c r="R38" s="114"/>
      <c r="S38" s="140"/>
      <c r="T38" s="143"/>
      <c r="U38" s="140"/>
      <c r="V38" s="140"/>
      <c r="W38" s="140"/>
      <c r="X38" s="2"/>
      <c r="Y38" s="2"/>
      <c r="Z38" s="2"/>
    </row>
    <row r="39" spans="1:26" ht="57" customHeight="1" x14ac:dyDescent="0.25">
      <c r="A39" s="250"/>
      <c r="B39" s="250"/>
      <c r="C39" s="251"/>
      <c r="D39" s="251"/>
      <c r="E39" s="83" t="s">
        <v>44</v>
      </c>
      <c r="F39" s="28">
        <v>2</v>
      </c>
      <c r="G39" s="251"/>
      <c r="H39" s="251"/>
      <c r="I39" s="34">
        <v>0.15</v>
      </c>
      <c r="J39" s="251"/>
      <c r="K39" s="251"/>
      <c r="L39" s="251"/>
      <c r="M39" s="251"/>
      <c r="N39" s="20"/>
      <c r="O39" s="152"/>
      <c r="P39" s="92"/>
      <c r="Q39" s="92"/>
      <c r="R39" s="116"/>
      <c r="S39" s="140"/>
      <c r="T39" s="143"/>
      <c r="U39" s="140"/>
      <c r="V39" s="140"/>
      <c r="W39" s="140"/>
      <c r="X39" s="2"/>
      <c r="Y39" s="2"/>
      <c r="Z39" s="2"/>
    </row>
    <row r="40" spans="1:26" ht="65.25" customHeight="1" x14ac:dyDescent="0.25">
      <c r="A40" s="250"/>
      <c r="B40" s="250"/>
      <c r="C40" s="269" t="s">
        <v>130</v>
      </c>
      <c r="D40" s="272" t="s">
        <v>213</v>
      </c>
      <c r="E40" s="83" t="s">
        <v>30</v>
      </c>
      <c r="F40" s="28">
        <v>1</v>
      </c>
      <c r="G40" s="272" t="s">
        <v>132</v>
      </c>
      <c r="H40" s="147" t="s">
        <v>316</v>
      </c>
      <c r="I40" s="34">
        <v>0.15</v>
      </c>
      <c r="J40" s="289" t="s">
        <v>317</v>
      </c>
      <c r="K40" s="473" t="s">
        <v>306</v>
      </c>
      <c r="L40" s="261" t="s">
        <v>136</v>
      </c>
      <c r="M40" s="261" t="s">
        <v>52</v>
      </c>
      <c r="N40" s="369"/>
      <c r="O40" s="153"/>
      <c r="P40" s="136"/>
      <c r="Q40" s="20"/>
      <c r="R40" s="95"/>
      <c r="S40" s="140"/>
      <c r="T40" s="143"/>
      <c r="U40" s="140"/>
      <c r="V40" s="140"/>
      <c r="W40" s="140"/>
      <c r="X40" s="2"/>
      <c r="Y40" s="2"/>
      <c r="Z40" s="2"/>
    </row>
    <row r="41" spans="1:26" ht="63" customHeight="1" x14ac:dyDescent="0.25">
      <c r="A41" s="251"/>
      <c r="B41" s="251"/>
      <c r="C41" s="251"/>
      <c r="D41" s="251"/>
      <c r="E41" s="83" t="s">
        <v>44</v>
      </c>
      <c r="F41" s="28">
        <v>1</v>
      </c>
      <c r="G41" s="251"/>
      <c r="H41" s="147" t="s">
        <v>137</v>
      </c>
      <c r="I41" s="34">
        <v>0.15</v>
      </c>
      <c r="J41" s="251"/>
      <c r="K41" s="251"/>
      <c r="L41" s="251"/>
      <c r="M41" s="251"/>
      <c r="N41" s="251"/>
      <c r="O41" s="152"/>
      <c r="P41" s="70"/>
      <c r="Q41" s="35"/>
      <c r="R41" s="141"/>
      <c r="S41" s="140"/>
      <c r="T41" s="143"/>
      <c r="U41" s="140"/>
      <c r="V41" s="140"/>
      <c r="W41" s="140"/>
      <c r="X41" s="2"/>
      <c r="Y41" s="2"/>
      <c r="Z41" s="2"/>
    </row>
    <row r="42" spans="1:26" ht="56.25" customHeight="1" x14ac:dyDescent="0.25">
      <c r="A42" s="270"/>
      <c r="B42" s="266"/>
      <c r="C42" s="266"/>
      <c r="D42" s="266"/>
      <c r="E42" s="266"/>
      <c r="F42" s="266"/>
      <c r="G42" s="266"/>
      <c r="H42" s="271"/>
      <c r="I42" s="61">
        <f>SUM(I36:I41)</f>
        <v>1</v>
      </c>
      <c r="J42" s="338" t="s">
        <v>138</v>
      </c>
      <c r="K42" s="266"/>
      <c r="L42" s="271"/>
      <c r="M42" s="42">
        <v>0.35</v>
      </c>
      <c r="N42" s="88"/>
      <c r="O42" s="133">
        <f>((I36*O36)+(I37*O37)+(I38*O38)+(I39*O39)+(I40*O40)+(I41*O41))*M42</f>
        <v>0</v>
      </c>
      <c r="P42" s="387"/>
      <c r="Q42" s="266"/>
      <c r="R42" s="267"/>
      <c r="S42" s="150"/>
      <c r="T42" s="154">
        <f>((I36*T36)+(I37*T37)+(I38*T38)+(I39*T39)+(I40*T40)+(I41*T41))*M42</f>
        <v>0</v>
      </c>
      <c r="U42" s="150"/>
      <c r="V42" s="150"/>
      <c r="W42" s="150"/>
      <c r="X42" s="2"/>
      <c r="Y42" s="2"/>
      <c r="Z42" s="2"/>
    </row>
    <row r="43" spans="1:26" ht="26.25" customHeight="1" x14ac:dyDescent="0.25">
      <c r="A43" s="265" t="s">
        <v>139</v>
      </c>
      <c r="B43" s="266"/>
      <c r="C43" s="266"/>
      <c r="D43" s="266"/>
      <c r="E43" s="266"/>
      <c r="F43" s="271"/>
      <c r="G43" s="64" t="e">
        <f>AVERAGE(O36,O38,O40)</f>
        <v>#DIV/0!</v>
      </c>
      <c r="H43" s="265" t="s">
        <v>140</v>
      </c>
      <c r="I43" s="266"/>
      <c r="J43" s="266"/>
      <c r="K43" s="266"/>
      <c r="L43" s="267"/>
      <c r="M43" s="64" t="e">
        <f>AVERAGE(O37,O39,O41)</f>
        <v>#DIV/0!</v>
      </c>
      <c r="N43" s="371"/>
      <c r="O43" s="266"/>
      <c r="P43" s="266"/>
      <c r="Q43" s="266"/>
      <c r="R43" s="267"/>
      <c r="S43" s="371"/>
      <c r="T43" s="266"/>
      <c r="U43" s="266"/>
      <c r="V43" s="266"/>
      <c r="W43" s="271"/>
      <c r="X43" s="2"/>
      <c r="Y43" s="2"/>
      <c r="Z43" s="2"/>
    </row>
    <row r="44" spans="1:26" ht="36" customHeight="1" x14ac:dyDescent="0.25">
      <c r="A44" s="268" t="s">
        <v>141</v>
      </c>
      <c r="B44" s="266"/>
      <c r="C44" s="266"/>
      <c r="D44" s="266"/>
      <c r="E44" s="266"/>
      <c r="F44" s="266"/>
      <c r="G44" s="266"/>
      <c r="H44" s="266"/>
      <c r="I44" s="266"/>
      <c r="J44" s="266"/>
      <c r="K44" s="266"/>
      <c r="L44" s="266"/>
      <c r="M44" s="266"/>
      <c r="N44" s="271"/>
      <c r="O44" s="155">
        <f>O42</f>
        <v>0</v>
      </c>
      <c r="P44" s="387"/>
      <c r="Q44" s="266"/>
      <c r="R44" s="267"/>
      <c r="S44" s="150"/>
      <c r="T44" s="156">
        <f>T42</f>
        <v>0</v>
      </c>
      <c r="U44" s="387"/>
      <c r="V44" s="266"/>
      <c r="W44" s="271"/>
      <c r="X44" s="2"/>
      <c r="Y44" s="2"/>
      <c r="Z44" s="2"/>
    </row>
    <row r="45" spans="1:26" ht="76.5" customHeight="1" x14ac:dyDescent="0.25">
      <c r="A45" s="359" t="s">
        <v>142</v>
      </c>
      <c r="B45" s="470">
        <v>0.15</v>
      </c>
      <c r="C45" s="272" t="s">
        <v>143</v>
      </c>
      <c r="D45" s="272" t="s">
        <v>282</v>
      </c>
      <c r="E45" s="83" t="s">
        <v>30</v>
      </c>
      <c r="F45" s="32">
        <v>166</v>
      </c>
      <c r="G45" s="272" t="s">
        <v>145</v>
      </c>
      <c r="H45" s="76" t="s">
        <v>146</v>
      </c>
      <c r="I45" s="34">
        <v>0.6</v>
      </c>
      <c r="J45" s="258" t="s">
        <v>147</v>
      </c>
      <c r="K45" s="269" t="s">
        <v>219</v>
      </c>
      <c r="L45" s="13" t="s">
        <v>149</v>
      </c>
      <c r="M45" s="258" t="s">
        <v>150</v>
      </c>
      <c r="N45" s="20"/>
      <c r="O45" s="125"/>
      <c r="P45" s="70"/>
      <c r="Q45" s="70"/>
      <c r="R45" s="139"/>
      <c r="S45" s="140"/>
      <c r="T45" s="143"/>
      <c r="U45" s="140"/>
      <c r="V45" s="140"/>
      <c r="W45" s="140"/>
      <c r="X45" s="2"/>
      <c r="Y45" s="2"/>
      <c r="Z45" s="2"/>
    </row>
    <row r="46" spans="1:26" ht="120.75" customHeight="1" x14ac:dyDescent="0.25">
      <c r="A46" s="251"/>
      <c r="B46" s="250"/>
      <c r="C46" s="251"/>
      <c r="D46" s="251"/>
      <c r="E46" s="83" t="s">
        <v>44</v>
      </c>
      <c r="F46" s="32">
        <v>82</v>
      </c>
      <c r="G46" s="251"/>
      <c r="H46" s="76" t="s">
        <v>146</v>
      </c>
      <c r="I46" s="34">
        <v>0.4</v>
      </c>
      <c r="J46" s="251"/>
      <c r="K46" s="251"/>
      <c r="L46" s="13" t="s">
        <v>151</v>
      </c>
      <c r="M46" s="251"/>
      <c r="N46" s="20"/>
      <c r="O46" s="125"/>
      <c r="P46" s="140"/>
      <c r="Q46" s="140"/>
      <c r="R46" s="146"/>
      <c r="S46" s="140"/>
      <c r="T46" s="143"/>
      <c r="U46" s="140"/>
      <c r="V46" s="140"/>
      <c r="W46" s="140"/>
      <c r="X46" s="2"/>
      <c r="Y46" s="2"/>
      <c r="Z46" s="2"/>
    </row>
    <row r="47" spans="1:26" ht="38.25" customHeight="1" x14ac:dyDescent="0.25">
      <c r="A47" s="270"/>
      <c r="B47" s="266"/>
      <c r="C47" s="266"/>
      <c r="D47" s="266"/>
      <c r="E47" s="266"/>
      <c r="F47" s="266"/>
      <c r="G47" s="266"/>
      <c r="H47" s="271"/>
      <c r="I47" s="61">
        <f>SUM(I45:I46)</f>
        <v>1</v>
      </c>
      <c r="J47" s="338" t="s">
        <v>307</v>
      </c>
      <c r="K47" s="266"/>
      <c r="L47" s="271"/>
      <c r="M47" s="42">
        <v>0.15</v>
      </c>
      <c r="N47" s="88"/>
      <c r="O47" s="133">
        <f>((I45*O45)+(I46*O46))*M47</f>
        <v>0</v>
      </c>
      <c r="P47" s="387"/>
      <c r="Q47" s="266"/>
      <c r="R47" s="271"/>
      <c r="S47" s="150"/>
      <c r="T47" s="145">
        <f>((I45*T45)+(I46*T46))*M47</f>
        <v>0</v>
      </c>
      <c r="U47" s="387"/>
      <c r="V47" s="266"/>
      <c r="W47" s="271"/>
      <c r="X47" s="2"/>
      <c r="Y47" s="2"/>
      <c r="Z47" s="2"/>
    </row>
    <row r="48" spans="1:26" ht="26.25" customHeight="1" x14ac:dyDescent="0.25">
      <c r="A48" s="265" t="s">
        <v>153</v>
      </c>
      <c r="B48" s="266"/>
      <c r="C48" s="266"/>
      <c r="D48" s="266"/>
      <c r="E48" s="266"/>
      <c r="F48" s="271"/>
      <c r="G48" s="64" t="e">
        <f>AVERAGE(O45)</f>
        <v>#DIV/0!</v>
      </c>
      <c r="H48" s="265" t="s">
        <v>154</v>
      </c>
      <c r="I48" s="266"/>
      <c r="J48" s="266"/>
      <c r="K48" s="266"/>
      <c r="L48" s="267"/>
      <c r="M48" s="64" t="e">
        <f>AVERAGE(O46)</f>
        <v>#DIV/0!</v>
      </c>
      <c r="N48" s="371"/>
      <c r="O48" s="266"/>
      <c r="P48" s="266"/>
      <c r="Q48" s="266"/>
      <c r="R48" s="267"/>
      <c r="S48" s="371"/>
      <c r="T48" s="266"/>
      <c r="U48" s="266"/>
      <c r="V48" s="266"/>
      <c r="W48" s="271"/>
      <c r="X48" s="2"/>
      <c r="Y48" s="2"/>
      <c r="Z48" s="2"/>
    </row>
    <row r="49" spans="1:26" ht="37.5" customHeight="1" x14ac:dyDescent="0.25">
      <c r="A49" s="268" t="s">
        <v>155</v>
      </c>
      <c r="B49" s="266"/>
      <c r="C49" s="266"/>
      <c r="D49" s="266"/>
      <c r="E49" s="266"/>
      <c r="F49" s="266"/>
      <c r="G49" s="266"/>
      <c r="H49" s="266"/>
      <c r="I49" s="266"/>
      <c r="J49" s="266"/>
      <c r="K49" s="266"/>
      <c r="L49" s="266"/>
      <c r="M49" s="266"/>
      <c r="N49" s="271"/>
      <c r="O49" s="155">
        <f>O47</f>
        <v>0</v>
      </c>
      <c r="P49" s="387"/>
      <c r="Q49" s="266"/>
      <c r="R49" s="271"/>
      <c r="S49" s="157"/>
      <c r="T49" s="156">
        <f>T47</f>
        <v>0</v>
      </c>
      <c r="U49" s="387"/>
      <c r="V49" s="266"/>
      <c r="W49" s="271"/>
      <c r="X49" s="2"/>
      <c r="Y49" s="2"/>
      <c r="Z49" s="2"/>
    </row>
    <row r="50" spans="1:26" ht="15.75" customHeight="1" x14ac:dyDescent="0.25">
      <c r="A50" s="396"/>
      <c r="B50" s="304"/>
      <c r="C50" s="304"/>
      <c r="D50" s="304"/>
      <c r="E50" s="304"/>
      <c r="F50" s="304"/>
      <c r="G50" s="304"/>
      <c r="H50" s="304"/>
      <c r="I50" s="304"/>
      <c r="J50" s="305"/>
      <c r="K50" s="398" t="s">
        <v>156</v>
      </c>
      <c r="L50" s="304"/>
      <c r="M50" s="304"/>
      <c r="N50" s="305"/>
      <c r="O50" s="476">
        <f>O35+O42+O49</f>
        <v>0</v>
      </c>
      <c r="P50" s="395"/>
      <c r="Q50" s="304"/>
      <c r="R50" s="281"/>
      <c r="S50" s="434"/>
      <c r="T50" s="477">
        <f>T35+T42+T49</f>
        <v>0</v>
      </c>
      <c r="U50" s="395"/>
      <c r="V50" s="304"/>
      <c r="W50" s="305"/>
      <c r="X50" s="2"/>
      <c r="Y50" s="2"/>
      <c r="Z50" s="2"/>
    </row>
    <row r="51" spans="1:26" ht="15.75" customHeight="1" x14ac:dyDescent="0.25">
      <c r="A51" s="397"/>
      <c r="B51" s="332"/>
      <c r="C51" s="332"/>
      <c r="D51" s="332"/>
      <c r="E51" s="332"/>
      <c r="F51" s="332"/>
      <c r="G51" s="332"/>
      <c r="H51" s="332"/>
      <c r="I51" s="332"/>
      <c r="J51" s="277"/>
      <c r="K51" s="260"/>
      <c r="L51" s="332"/>
      <c r="M51" s="332"/>
      <c r="N51" s="277"/>
      <c r="O51" s="251"/>
      <c r="P51" s="260"/>
      <c r="Q51" s="332"/>
      <c r="R51" s="433"/>
      <c r="S51" s="251"/>
      <c r="T51" s="436"/>
      <c r="U51" s="260"/>
      <c r="V51" s="332"/>
      <c r="W51" s="277"/>
      <c r="X51" s="2"/>
      <c r="Y51" s="2"/>
      <c r="Z51" s="2"/>
    </row>
    <row r="52" spans="1:26" ht="15.75" customHeight="1" x14ac:dyDescent="0.25">
      <c r="A52" s="2"/>
      <c r="B52" s="2"/>
      <c r="C52" s="2"/>
      <c r="D52" s="2"/>
      <c r="E52" s="2"/>
      <c r="F52" s="2"/>
      <c r="G52" s="2"/>
      <c r="H52" s="2"/>
      <c r="I52" s="2"/>
      <c r="J52" s="2"/>
      <c r="K52" s="2"/>
      <c r="L52" s="2"/>
      <c r="M52" s="2"/>
      <c r="N52" s="2"/>
      <c r="O52" s="2"/>
      <c r="P52" s="2"/>
      <c r="Q52" s="2"/>
      <c r="R52" s="2"/>
      <c r="S52" s="2"/>
      <c r="T52" s="2"/>
      <c r="U52" s="2"/>
      <c r="V52" s="2"/>
      <c r="W52" s="2"/>
      <c r="X52" s="2"/>
      <c r="Y52" s="2"/>
      <c r="Z52" s="2"/>
    </row>
    <row r="53" spans="1:26" ht="15.75" customHeight="1" x14ac:dyDescent="0.25">
      <c r="A53" s="2"/>
      <c r="B53" s="2"/>
      <c r="C53" s="2"/>
      <c r="D53" s="2"/>
      <c r="E53" s="2"/>
      <c r="F53" s="2"/>
      <c r="G53" s="2"/>
      <c r="H53" s="2"/>
      <c r="I53" s="2"/>
      <c r="J53" s="2"/>
      <c r="K53" s="2"/>
      <c r="L53" s="2"/>
      <c r="M53" s="2"/>
      <c r="N53" s="2"/>
      <c r="O53" s="2"/>
      <c r="P53" s="2"/>
      <c r="Q53" s="2"/>
      <c r="R53" s="2"/>
      <c r="S53" s="2"/>
      <c r="T53" s="2"/>
      <c r="U53" s="2"/>
      <c r="V53" s="2"/>
      <c r="W53" s="2"/>
      <c r="X53" s="2"/>
      <c r="Y53" s="2"/>
      <c r="Z53" s="2"/>
    </row>
    <row r="54" spans="1:26" ht="15.75" customHeight="1" x14ac:dyDescent="0.25">
      <c r="A54" s="2"/>
      <c r="B54" s="2"/>
      <c r="C54" s="2"/>
      <c r="D54" s="2"/>
      <c r="E54" s="2"/>
      <c r="F54" s="2"/>
      <c r="G54" s="77" t="s">
        <v>397</v>
      </c>
      <c r="H54" s="2"/>
      <c r="I54" s="2"/>
      <c r="J54" s="2"/>
      <c r="K54" s="2"/>
      <c r="L54" s="2"/>
      <c r="M54" s="2"/>
      <c r="N54" s="2"/>
      <c r="O54" s="2"/>
      <c r="P54" s="2"/>
      <c r="Q54" s="2"/>
      <c r="R54" s="2"/>
      <c r="S54" s="2"/>
      <c r="T54" s="2"/>
      <c r="U54" s="2"/>
      <c r="V54" s="2"/>
      <c r="W54" s="2"/>
      <c r="X54" s="2"/>
      <c r="Y54" s="2"/>
      <c r="Z54" s="2"/>
    </row>
    <row r="55" spans="1:26" ht="15.75" customHeight="1" x14ac:dyDescent="0.25">
      <c r="A55" s="2"/>
      <c r="B55" s="2"/>
      <c r="C55" s="2"/>
      <c r="D55" s="2"/>
      <c r="E55" s="2"/>
      <c r="F55" s="2"/>
      <c r="G55" s="77" t="s">
        <v>158</v>
      </c>
      <c r="H55" s="2"/>
      <c r="I55" s="2"/>
      <c r="J55" s="2"/>
      <c r="K55" s="2"/>
      <c r="L55" s="2"/>
      <c r="M55" s="2"/>
      <c r="N55" s="2"/>
      <c r="O55" s="2"/>
      <c r="P55" s="2"/>
      <c r="Q55" s="2"/>
      <c r="R55" s="2"/>
      <c r="S55" s="2"/>
      <c r="T55" s="2"/>
      <c r="U55" s="2"/>
      <c r="V55" s="2"/>
      <c r="W55" s="2"/>
      <c r="X55" s="2"/>
      <c r="Y55" s="2"/>
      <c r="Z55" s="2"/>
    </row>
    <row r="56" spans="1:26" ht="15.75" customHeight="1" x14ac:dyDescent="0.25">
      <c r="A56" s="2"/>
      <c r="B56" s="2"/>
      <c r="C56" s="2"/>
      <c r="D56" s="2"/>
      <c r="E56" s="2"/>
      <c r="F56" s="2"/>
      <c r="G56" s="2"/>
      <c r="H56" s="2"/>
      <c r="I56" s="2"/>
      <c r="J56" s="2"/>
      <c r="K56" s="2"/>
      <c r="L56" s="2"/>
      <c r="M56" s="2"/>
      <c r="N56" s="2"/>
      <c r="O56" s="2"/>
      <c r="P56" s="2"/>
      <c r="Q56" s="2"/>
      <c r="R56" s="2"/>
      <c r="S56" s="2"/>
      <c r="T56" s="2"/>
      <c r="U56" s="2"/>
      <c r="V56" s="2"/>
      <c r="W56" s="2"/>
      <c r="X56" s="2"/>
      <c r="Y56" s="2"/>
      <c r="Z56" s="2"/>
    </row>
    <row r="57" spans="1:26" ht="15.75" customHeight="1" x14ac:dyDescent="0.25">
      <c r="A57" s="2"/>
      <c r="B57" s="2"/>
      <c r="C57" s="2"/>
      <c r="D57" s="2"/>
      <c r="E57" s="2"/>
      <c r="F57" s="2"/>
      <c r="G57" s="2"/>
      <c r="H57" s="2"/>
      <c r="I57" s="2"/>
      <c r="J57" s="2"/>
      <c r="K57" s="2"/>
      <c r="L57" s="2"/>
      <c r="M57" s="2"/>
      <c r="N57" s="2"/>
      <c r="O57" s="2"/>
      <c r="P57" s="2"/>
      <c r="Q57" s="2"/>
      <c r="R57" s="2"/>
      <c r="S57" s="2"/>
      <c r="T57" s="2"/>
      <c r="U57" s="2"/>
      <c r="V57" s="2"/>
      <c r="W57" s="2"/>
      <c r="X57" s="2"/>
      <c r="Y57" s="2"/>
      <c r="Z57" s="2"/>
    </row>
    <row r="58" spans="1:26" ht="15.75" customHeight="1" x14ac:dyDescent="0.25">
      <c r="A58" s="2"/>
      <c r="B58" s="2"/>
      <c r="C58" s="2"/>
      <c r="D58" s="2"/>
      <c r="E58" s="2"/>
      <c r="F58" s="2"/>
      <c r="G58" s="2"/>
      <c r="H58" s="2"/>
      <c r="I58" s="2"/>
      <c r="J58" s="2"/>
      <c r="K58" s="2"/>
      <c r="L58" s="2"/>
      <c r="M58" s="2"/>
      <c r="N58" s="2"/>
      <c r="O58" s="2"/>
      <c r="P58" s="2"/>
      <c r="Q58" s="2"/>
      <c r="R58" s="2"/>
      <c r="S58" s="2"/>
      <c r="T58" s="2"/>
      <c r="U58" s="2"/>
      <c r="V58" s="2"/>
      <c r="W58" s="2"/>
      <c r="X58" s="2"/>
      <c r="Y58" s="2"/>
      <c r="Z58" s="2"/>
    </row>
    <row r="59" spans="1:26" ht="15.75" customHeight="1" x14ac:dyDescent="0.25">
      <c r="A59" s="2"/>
      <c r="B59" s="2"/>
      <c r="C59" s="2"/>
      <c r="D59" s="2"/>
      <c r="E59" s="2"/>
      <c r="F59" s="2"/>
      <c r="G59" s="2"/>
      <c r="H59" s="2"/>
      <c r="I59" s="2"/>
      <c r="J59" s="2"/>
      <c r="K59" s="2"/>
      <c r="L59" s="2"/>
      <c r="M59" s="2"/>
      <c r="N59" s="2"/>
      <c r="O59" s="2"/>
      <c r="P59" s="2"/>
      <c r="Q59" s="2"/>
      <c r="R59" s="2"/>
      <c r="S59" s="2"/>
      <c r="T59" s="2"/>
      <c r="U59" s="2"/>
      <c r="V59" s="2"/>
      <c r="W59" s="2"/>
      <c r="X59" s="2"/>
      <c r="Y59" s="2"/>
      <c r="Z59" s="2"/>
    </row>
    <row r="60" spans="1:26" ht="15.75" customHeight="1" x14ac:dyDescent="0.25">
      <c r="A60" s="2"/>
      <c r="B60" s="2"/>
      <c r="C60" s="2"/>
      <c r="D60" s="2"/>
      <c r="E60" s="2"/>
      <c r="F60" s="2"/>
      <c r="G60" s="2"/>
      <c r="H60" s="2"/>
      <c r="I60" s="2"/>
      <c r="J60" s="2"/>
      <c r="K60" s="2"/>
      <c r="L60" s="2"/>
      <c r="M60" s="2"/>
      <c r="N60" s="2"/>
      <c r="O60" s="2"/>
      <c r="P60" s="2"/>
      <c r="Q60" s="2"/>
      <c r="R60" s="2"/>
      <c r="S60" s="2"/>
      <c r="T60" s="2"/>
      <c r="U60" s="2"/>
      <c r="V60" s="2"/>
      <c r="W60" s="2"/>
      <c r="X60" s="2"/>
      <c r="Y60" s="2"/>
      <c r="Z60" s="2"/>
    </row>
    <row r="61" spans="1:26" ht="15.75" customHeight="1" x14ac:dyDescent="0.25">
      <c r="A61" s="2"/>
      <c r="B61" s="2"/>
      <c r="C61" s="2"/>
      <c r="D61" s="2"/>
      <c r="E61" s="2"/>
      <c r="F61" s="2"/>
      <c r="G61" s="2"/>
      <c r="H61" s="2"/>
      <c r="I61" s="2"/>
      <c r="J61" s="2"/>
      <c r="K61" s="2"/>
      <c r="L61" s="2"/>
      <c r="M61" s="2"/>
      <c r="N61" s="2"/>
      <c r="O61" s="2"/>
      <c r="P61" s="2"/>
      <c r="Q61" s="2"/>
      <c r="R61" s="2"/>
      <c r="S61" s="2"/>
      <c r="T61" s="2"/>
      <c r="U61" s="2"/>
      <c r="V61" s="2"/>
      <c r="W61" s="2"/>
      <c r="X61" s="2"/>
      <c r="Y61" s="2"/>
      <c r="Z61" s="2"/>
    </row>
    <row r="62" spans="1:26" ht="15.75" customHeight="1" x14ac:dyDescent="0.25">
      <c r="A62" s="2"/>
      <c r="B62" s="2"/>
      <c r="C62" s="2"/>
      <c r="D62" s="2"/>
      <c r="E62" s="2"/>
      <c r="F62" s="2"/>
      <c r="G62" s="2"/>
      <c r="H62" s="2"/>
      <c r="I62" s="2"/>
      <c r="J62" s="2"/>
      <c r="K62" s="2"/>
      <c r="L62" s="2"/>
      <c r="M62" s="2"/>
      <c r="N62" s="2"/>
      <c r="O62" s="2"/>
      <c r="P62" s="2"/>
      <c r="Q62" s="2"/>
      <c r="R62" s="2"/>
      <c r="S62" s="2"/>
      <c r="T62" s="2"/>
      <c r="U62" s="2"/>
      <c r="V62" s="2"/>
      <c r="W62" s="2"/>
      <c r="X62" s="2"/>
      <c r="Y62" s="2"/>
      <c r="Z62" s="2"/>
    </row>
    <row r="63" spans="1:26" ht="15.75" customHeight="1" x14ac:dyDescent="0.25">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5.75" customHeight="1" x14ac:dyDescent="0.25">
      <c r="A64" s="2"/>
      <c r="B64" s="2"/>
      <c r="C64" s="2"/>
      <c r="D64" s="2"/>
      <c r="E64" s="2"/>
      <c r="F64" s="2"/>
      <c r="G64" s="2"/>
      <c r="H64" s="2"/>
      <c r="I64" s="2"/>
      <c r="J64" s="2"/>
      <c r="K64" s="2"/>
      <c r="L64" s="2"/>
      <c r="M64" s="2"/>
      <c r="N64" s="2"/>
      <c r="O64" s="2"/>
      <c r="P64" s="2"/>
      <c r="Q64" s="2"/>
      <c r="R64" s="2"/>
      <c r="S64" s="2"/>
      <c r="T64" s="2"/>
      <c r="U64" s="2"/>
      <c r="V64" s="2"/>
      <c r="W64" s="2"/>
      <c r="X64" s="2"/>
      <c r="Y64" s="2"/>
      <c r="Z64" s="2"/>
    </row>
    <row r="65" spans="1:26" ht="15.75" customHeight="1" x14ac:dyDescent="0.25">
      <c r="A65" s="2"/>
      <c r="B65" s="2"/>
      <c r="C65" s="2"/>
      <c r="D65" s="2"/>
      <c r="E65" s="2"/>
      <c r="F65" s="2"/>
      <c r="G65" s="2"/>
      <c r="H65" s="2"/>
      <c r="I65" s="2"/>
      <c r="J65" s="2"/>
      <c r="K65" s="2"/>
      <c r="L65" s="2"/>
      <c r="M65" s="2"/>
      <c r="N65" s="2"/>
      <c r="O65" s="2"/>
      <c r="P65" s="2"/>
      <c r="Q65" s="2"/>
      <c r="R65" s="2"/>
      <c r="S65" s="2"/>
      <c r="T65" s="2"/>
      <c r="U65" s="2"/>
      <c r="V65" s="2"/>
      <c r="W65" s="2"/>
      <c r="X65" s="2"/>
      <c r="Y65" s="2"/>
      <c r="Z65" s="2"/>
    </row>
    <row r="66" spans="1:26" ht="15.75" customHeight="1" x14ac:dyDescent="0.25">
      <c r="A66" s="2"/>
      <c r="B66" s="2"/>
      <c r="C66" s="2"/>
      <c r="D66" s="2"/>
      <c r="E66" s="2"/>
      <c r="F66" s="2"/>
      <c r="G66" s="2"/>
      <c r="H66" s="2"/>
      <c r="I66" s="2"/>
      <c r="J66" s="2"/>
      <c r="K66" s="2"/>
      <c r="L66" s="2"/>
      <c r="M66" s="2"/>
      <c r="N66" s="2"/>
      <c r="O66" s="2"/>
      <c r="P66" s="2"/>
      <c r="Q66" s="2"/>
      <c r="R66" s="2"/>
      <c r="S66" s="2"/>
      <c r="T66" s="2"/>
      <c r="U66" s="2"/>
      <c r="V66" s="2"/>
      <c r="W66" s="2"/>
      <c r="X66" s="2"/>
      <c r="Y66" s="2"/>
      <c r="Z66" s="2"/>
    </row>
    <row r="67" spans="1:26" ht="15.75" customHeight="1" x14ac:dyDescent="0.25">
      <c r="A67" s="2"/>
      <c r="B67" s="2"/>
      <c r="C67" s="2"/>
      <c r="D67" s="2"/>
      <c r="E67" s="2"/>
      <c r="F67" s="2"/>
      <c r="G67" s="2"/>
      <c r="H67" s="2"/>
      <c r="I67" s="2"/>
      <c r="J67" s="2"/>
      <c r="K67" s="2"/>
      <c r="L67" s="2"/>
      <c r="M67" s="2"/>
      <c r="N67" s="2"/>
      <c r="O67" s="2"/>
      <c r="P67" s="2"/>
      <c r="Q67" s="2"/>
      <c r="R67" s="2"/>
      <c r="S67" s="2"/>
      <c r="T67" s="2"/>
      <c r="U67" s="2"/>
      <c r="V67" s="2"/>
      <c r="W67" s="2"/>
      <c r="X67" s="2"/>
      <c r="Y67" s="2"/>
      <c r="Z67" s="2"/>
    </row>
    <row r="68" spans="1:26" ht="15.75" customHeight="1" x14ac:dyDescent="0.25">
      <c r="A68" s="2"/>
      <c r="B68" s="2"/>
      <c r="C68" s="2"/>
      <c r="D68" s="2"/>
      <c r="E68" s="2"/>
      <c r="F68" s="2"/>
      <c r="G68" s="2"/>
      <c r="H68" s="2"/>
      <c r="I68" s="2"/>
      <c r="J68" s="2"/>
      <c r="K68" s="2"/>
      <c r="L68" s="2"/>
      <c r="M68" s="2"/>
      <c r="N68" s="2"/>
      <c r="O68" s="2"/>
      <c r="P68" s="2"/>
      <c r="Q68" s="2"/>
      <c r="R68" s="2"/>
      <c r="S68" s="2"/>
      <c r="T68" s="2"/>
      <c r="U68" s="2"/>
      <c r="V68" s="2"/>
      <c r="W68" s="2"/>
      <c r="X68" s="2"/>
      <c r="Y68" s="2"/>
      <c r="Z68" s="2"/>
    </row>
    <row r="69" spans="1:26" ht="15.75" customHeight="1" x14ac:dyDescent="0.25">
      <c r="A69" s="2"/>
      <c r="B69" s="2"/>
      <c r="C69" s="2"/>
      <c r="D69" s="2"/>
      <c r="E69" s="2"/>
      <c r="F69" s="2"/>
      <c r="G69" s="2"/>
      <c r="H69" s="2"/>
      <c r="I69" s="2"/>
      <c r="J69" s="2"/>
      <c r="K69" s="2"/>
      <c r="L69" s="2"/>
      <c r="M69" s="2"/>
      <c r="N69" s="2"/>
      <c r="O69" s="2"/>
      <c r="P69" s="2"/>
      <c r="Q69" s="2"/>
      <c r="R69" s="2"/>
      <c r="S69" s="2"/>
      <c r="T69" s="2"/>
      <c r="U69" s="2"/>
      <c r="V69" s="2"/>
      <c r="W69" s="2"/>
      <c r="X69" s="2"/>
      <c r="Y69" s="2"/>
      <c r="Z69" s="2"/>
    </row>
    <row r="70" spans="1:26" ht="15.75" customHeight="1" x14ac:dyDescent="0.25">
      <c r="A70" s="2"/>
      <c r="B70" s="2"/>
      <c r="C70" s="2"/>
      <c r="D70" s="2"/>
      <c r="E70" s="2"/>
      <c r="F70" s="2"/>
      <c r="G70" s="2"/>
      <c r="H70" s="2"/>
      <c r="I70" s="2"/>
      <c r="J70" s="2"/>
      <c r="K70" s="2"/>
      <c r="L70" s="2"/>
      <c r="M70" s="2"/>
      <c r="N70" s="2"/>
      <c r="O70" s="2"/>
      <c r="P70" s="2"/>
      <c r="Q70" s="2"/>
      <c r="R70" s="2"/>
      <c r="S70" s="2"/>
      <c r="T70" s="2"/>
      <c r="U70" s="2"/>
      <c r="V70" s="2"/>
      <c r="W70" s="2"/>
      <c r="X70" s="2"/>
      <c r="Y70" s="2"/>
      <c r="Z70" s="2"/>
    </row>
    <row r="71" spans="1:26" ht="15.75" customHeight="1" x14ac:dyDescent="0.25">
      <c r="A71" s="2"/>
      <c r="B71" s="2"/>
      <c r="C71" s="2"/>
      <c r="D71" s="2"/>
      <c r="E71" s="2"/>
      <c r="F71" s="2"/>
      <c r="G71" s="2"/>
      <c r="H71" s="2"/>
      <c r="I71" s="2"/>
      <c r="J71" s="2"/>
      <c r="K71" s="2"/>
      <c r="L71" s="2"/>
      <c r="M71" s="2"/>
      <c r="N71" s="2"/>
      <c r="O71" s="2"/>
      <c r="P71" s="2"/>
      <c r="Q71" s="2"/>
      <c r="R71" s="2"/>
      <c r="S71" s="2"/>
      <c r="T71" s="2"/>
      <c r="U71" s="2"/>
      <c r="V71" s="2"/>
      <c r="W71" s="2"/>
      <c r="X71" s="2"/>
      <c r="Y71" s="2"/>
      <c r="Z71" s="2"/>
    </row>
    <row r="72" spans="1:26" ht="15.75" customHeight="1" x14ac:dyDescent="0.25">
      <c r="A72" s="2"/>
      <c r="B72" s="2"/>
      <c r="C72" s="2"/>
      <c r="D72" s="2"/>
      <c r="E72" s="2"/>
      <c r="F72" s="2"/>
      <c r="G72" s="2"/>
      <c r="H72" s="2"/>
      <c r="I72" s="2"/>
      <c r="J72" s="2"/>
      <c r="K72" s="2"/>
      <c r="L72" s="2"/>
      <c r="M72" s="2"/>
      <c r="N72" s="2"/>
      <c r="O72" s="2"/>
      <c r="P72" s="2"/>
      <c r="Q72" s="2"/>
      <c r="R72" s="2"/>
      <c r="S72" s="2"/>
      <c r="T72" s="2"/>
      <c r="U72" s="2"/>
      <c r="V72" s="2"/>
      <c r="W72" s="2"/>
      <c r="X72" s="2"/>
      <c r="Y72" s="2"/>
      <c r="Z72" s="2"/>
    </row>
    <row r="73" spans="1:26" ht="15.75" customHeight="1" x14ac:dyDescent="0.25">
      <c r="A73" s="2"/>
      <c r="B73" s="2"/>
      <c r="C73" s="2"/>
      <c r="D73" s="2"/>
      <c r="E73" s="2"/>
      <c r="F73" s="2"/>
      <c r="G73" s="2"/>
      <c r="H73" s="2"/>
      <c r="I73" s="2"/>
      <c r="J73" s="2"/>
      <c r="K73" s="2"/>
      <c r="L73" s="2"/>
      <c r="M73" s="2"/>
      <c r="N73" s="2"/>
      <c r="O73" s="2"/>
      <c r="P73" s="2"/>
      <c r="Q73" s="2"/>
      <c r="R73" s="2"/>
      <c r="S73" s="2"/>
      <c r="T73" s="2"/>
      <c r="U73" s="2"/>
      <c r="V73" s="2"/>
      <c r="W73" s="2"/>
      <c r="X73" s="2"/>
      <c r="Y73" s="2"/>
      <c r="Z73" s="2"/>
    </row>
    <row r="74" spans="1:26" ht="15.75" customHeight="1" x14ac:dyDescent="0.25">
      <c r="A74" s="2"/>
      <c r="B74" s="2"/>
      <c r="C74" s="2"/>
      <c r="D74" s="2"/>
      <c r="E74" s="2"/>
      <c r="F74" s="2"/>
      <c r="G74" s="2"/>
      <c r="H74" s="2"/>
      <c r="I74" s="2"/>
      <c r="J74" s="2"/>
      <c r="K74" s="2"/>
      <c r="L74" s="2"/>
      <c r="M74" s="2"/>
      <c r="N74" s="2"/>
      <c r="O74" s="2"/>
      <c r="P74" s="2"/>
      <c r="Q74" s="2"/>
      <c r="R74" s="2"/>
      <c r="S74" s="2"/>
      <c r="T74" s="2"/>
      <c r="U74" s="2"/>
      <c r="V74" s="2"/>
      <c r="W74" s="2"/>
      <c r="X74" s="2"/>
      <c r="Y74" s="2"/>
      <c r="Z74" s="2"/>
    </row>
    <row r="75" spans="1:26" ht="15.75" customHeight="1" x14ac:dyDescent="0.25">
      <c r="A75" s="2"/>
      <c r="B75" s="2"/>
      <c r="C75" s="2"/>
      <c r="D75" s="2"/>
      <c r="E75" s="2"/>
      <c r="F75" s="2"/>
      <c r="G75" s="2"/>
      <c r="H75" s="2"/>
      <c r="I75" s="2"/>
      <c r="J75" s="2"/>
      <c r="K75" s="2"/>
      <c r="L75" s="2"/>
      <c r="M75" s="2"/>
      <c r="N75" s="2"/>
      <c r="O75" s="2"/>
      <c r="P75" s="2"/>
      <c r="Q75" s="2"/>
      <c r="R75" s="2"/>
      <c r="S75" s="2"/>
      <c r="T75" s="2"/>
      <c r="U75" s="2"/>
      <c r="V75" s="2"/>
      <c r="W75" s="2"/>
      <c r="X75" s="2"/>
      <c r="Y75" s="2"/>
      <c r="Z75" s="2"/>
    </row>
    <row r="76" spans="1:26" ht="15.75" customHeight="1" x14ac:dyDescent="0.25">
      <c r="A76" s="2"/>
      <c r="B76" s="2"/>
      <c r="C76" s="2"/>
      <c r="D76" s="2"/>
      <c r="E76" s="2"/>
      <c r="F76" s="2"/>
      <c r="G76" s="2"/>
      <c r="H76" s="2"/>
      <c r="I76" s="2"/>
      <c r="J76" s="2"/>
      <c r="K76" s="2"/>
      <c r="L76" s="2"/>
      <c r="M76" s="2"/>
      <c r="N76" s="2"/>
      <c r="O76" s="2"/>
      <c r="P76" s="2"/>
      <c r="Q76" s="2"/>
      <c r="R76" s="2"/>
      <c r="S76" s="2"/>
      <c r="T76" s="2"/>
      <c r="U76" s="2"/>
      <c r="V76" s="2"/>
      <c r="W76" s="2"/>
      <c r="X76" s="2"/>
      <c r="Y76" s="2"/>
      <c r="Z76" s="2"/>
    </row>
    <row r="77" spans="1:26" ht="15.75" customHeight="1" x14ac:dyDescent="0.25">
      <c r="A77" s="2"/>
      <c r="B77" s="2"/>
      <c r="C77" s="2"/>
      <c r="D77" s="2"/>
      <c r="E77" s="2"/>
      <c r="F77" s="2"/>
      <c r="G77" s="2"/>
      <c r="H77" s="2"/>
      <c r="I77" s="2"/>
      <c r="J77" s="2"/>
      <c r="K77" s="2"/>
      <c r="L77" s="2"/>
      <c r="M77" s="2"/>
      <c r="N77" s="2"/>
      <c r="O77" s="2"/>
      <c r="P77" s="2"/>
      <c r="Q77" s="2"/>
      <c r="R77" s="2"/>
      <c r="S77" s="2"/>
      <c r="T77" s="2"/>
      <c r="U77" s="2"/>
      <c r="V77" s="2"/>
      <c r="W77" s="2"/>
      <c r="X77" s="2"/>
      <c r="Y77" s="2"/>
      <c r="Z77" s="2"/>
    </row>
    <row r="78" spans="1:26" ht="15.75" customHeight="1" x14ac:dyDescent="0.25">
      <c r="A78" s="2"/>
      <c r="B78" s="2"/>
      <c r="C78" s="2"/>
      <c r="D78" s="2"/>
      <c r="E78" s="2"/>
      <c r="F78" s="2"/>
      <c r="G78" s="2"/>
      <c r="H78" s="2"/>
      <c r="I78" s="2"/>
      <c r="J78" s="2"/>
      <c r="K78" s="2"/>
      <c r="L78" s="2"/>
      <c r="M78" s="2"/>
      <c r="N78" s="2"/>
      <c r="O78" s="2"/>
      <c r="P78" s="2"/>
      <c r="Q78" s="2"/>
      <c r="R78" s="2"/>
      <c r="S78" s="2"/>
      <c r="T78" s="2"/>
      <c r="U78" s="2"/>
      <c r="V78" s="2"/>
      <c r="W78" s="2"/>
      <c r="X78" s="2"/>
      <c r="Y78" s="2"/>
      <c r="Z78" s="2"/>
    </row>
    <row r="79" spans="1:26" ht="15.75" customHeight="1" x14ac:dyDescent="0.25">
      <c r="A79" s="2"/>
      <c r="B79" s="2"/>
      <c r="C79" s="2"/>
      <c r="D79" s="2"/>
      <c r="E79" s="2"/>
      <c r="F79" s="2"/>
      <c r="G79" s="2"/>
      <c r="H79" s="2"/>
      <c r="I79" s="2"/>
      <c r="J79" s="2"/>
      <c r="K79" s="2"/>
      <c r="L79" s="2"/>
      <c r="M79" s="2"/>
      <c r="N79" s="2"/>
      <c r="O79" s="2"/>
      <c r="P79" s="2"/>
      <c r="Q79" s="2"/>
      <c r="R79" s="2"/>
      <c r="S79" s="2"/>
      <c r="T79" s="2"/>
      <c r="U79" s="2"/>
      <c r="V79" s="2"/>
      <c r="W79" s="2"/>
      <c r="X79" s="2"/>
      <c r="Y79" s="2"/>
      <c r="Z79" s="2"/>
    </row>
    <row r="80" spans="1:26" ht="15.75" customHeight="1" x14ac:dyDescent="0.25">
      <c r="A80" s="2"/>
      <c r="B80" s="2"/>
      <c r="C80" s="2"/>
      <c r="D80" s="2"/>
      <c r="E80" s="2"/>
      <c r="F80" s="2"/>
      <c r="G80" s="2"/>
      <c r="H80" s="2"/>
      <c r="I80" s="2"/>
      <c r="J80" s="2"/>
      <c r="K80" s="2"/>
      <c r="L80" s="2"/>
      <c r="M80" s="2"/>
      <c r="N80" s="2"/>
      <c r="O80" s="2"/>
      <c r="P80" s="2"/>
      <c r="Q80" s="2"/>
      <c r="R80" s="2"/>
      <c r="S80" s="2"/>
      <c r="T80" s="2"/>
      <c r="U80" s="2"/>
      <c r="V80" s="2"/>
      <c r="W80" s="2"/>
      <c r="X80" s="2"/>
      <c r="Y80" s="2"/>
      <c r="Z80" s="2"/>
    </row>
    <row r="81" spans="1:26" ht="15.75" customHeight="1" x14ac:dyDescent="0.25">
      <c r="A81" s="2"/>
      <c r="B81" s="2"/>
      <c r="C81" s="2"/>
      <c r="D81" s="2"/>
      <c r="E81" s="2"/>
      <c r="F81" s="2"/>
      <c r="G81" s="2"/>
      <c r="H81" s="2"/>
      <c r="I81" s="2"/>
      <c r="J81" s="2"/>
      <c r="K81" s="2"/>
      <c r="L81" s="2"/>
      <c r="M81" s="2"/>
      <c r="N81" s="2"/>
      <c r="O81" s="2"/>
      <c r="P81" s="2"/>
      <c r="Q81" s="2"/>
      <c r="R81" s="2"/>
      <c r="S81" s="2"/>
      <c r="T81" s="2"/>
      <c r="U81" s="2"/>
      <c r="V81" s="2"/>
      <c r="W81" s="2"/>
      <c r="X81" s="2"/>
      <c r="Y81" s="2"/>
      <c r="Z81" s="2"/>
    </row>
    <row r="82" spans="1:26" ht="15.75" customHeight="1" x14ac:dyDescent="0.25">
      <c r="A82" s="2"/>
      <c r="B82" s="2"/>
      <c r="C82" s="2"/>
      <c r="D82" s="2"/>
      <c r="E82" s="2"/>
      <c r="F82" s="2"/>
      <c r="G82" s="2"/>
      <c r="H82" s="2"/>
      <c r="I82" s="2"/>
      <c r="J82" s="2"/>
      <c r="K82" s="2"/>
      <c r="L82" s="2"/>
      <c r="M82" s="2"/>
      <c r="N82" s="2"/>
      <c r="O82" s="2"/>
      <c r="P82" s="2"/>
      <c r="Q82" s="2"/>
      <c r="R82" s="2"/>
      <c r="S82" s="2"/>
      <c r="T82" s="2"/>
      <c r="U82" s="2"/>
      <c r="V82" s="2"/>
      <c r="W82" s="2"/>
      <c r="X82" s="2"/>
      <c r="Y82" s="2"/>
      <c r="Z82" s="2"/>
    </row>
    <row r="83" spans="1:26" ht="15.75" customHeight="1" x14ac:dyDescent="0.25">
      <c r="A83" s="2"/>
      <c r="B83" s="2"/>
      <c r="C83" s="2"/>
      <c r="D83" s="2"/>
      <c r="E83" s="2"/>
      <c r="F83" s="2"/>
      <c r="G83" s="2"/>
      <c r="H83" s="2"/>
      <c r="I83" s="2"/>
      <c r="J83" s="2"/>
      <c r="K83" s="2"/>
      <c r="L83" s="2"/>
      <c r="M83" s="2"/>
      <c r="N83" s="2"/>
      <c r="O83" s="2"/>
      <c r="P83" s="2"/>
      <c r="Q83" s="2"/>
      <c r="R83" s="2"/>
      <c r="S83" s="2"/>
      <c r="T83" s="2"/>
      <c r="U83" s="2"/>
      <c r="V83" s="2"/>
      <c r="W83" s="2"/>
      <c r="X83" s="2"/>
      <c r="Y83" s="2"/>
      <c r="Z83" s="2"/>
    </row>
    <row r="84" spans="1:26" ht="15.75" customHeight="1" x14ac:dyDescent="0.25">
      <c r="A84" s="2"/>
      <c r="B84" s="2"/>
      <c r="C84" s="2"/>
      <c r="D84" s="2"/>
      <c r="E84" s="2"/>
      <c r="F84" s="2"/>
      <c r="G84" s="2"/>
      <c r="H84" s="2"/>
      <c r="I84" s="2"/>
      <c r="J84" s="2"/>
      <c r="K84" s="2"/>
      <c r="L84" s="2"/>
      <c r="M84" s="2"/>
      <c r="N84" s="2"/>
      <c r="O84" s="2"/>
      <c r="P84" s="2"/>
      <c r="Q84" s="2"/>
      <c r="R84" s="2"/>
      <c r="S84" s="2"/>
      <c r="T84" s="2"/>
      <c r="U84" s="2"/>
      <c r="V84" s="2"/>
      <c r="W84" s="2"/>
      <c r="X84" s="2"/>
      <c r="Y84" s="2"/>
      <c r="Z84" s="2"/>
    </row>
    <row r="85" spans="1:26" ht="15.75" customHeight="1" x14ac:dyDescent="0.25">
      <c r="A85" s="2"/>
      <c r="B85" s="2"/>
      <c r="C85" s="2"/>
      <c r="D85" s="2"/>
      <c r="E85" s="2"/>
      <c r="F85" s="2"/>
      <c r="G85" s="2"/>
      <c r="H85" s="2"/>
      <c r="I85" s="2"/>
      <c r="J85" s="2"/>
      <c r="K85" s="2"/>
      <c r="L85" s="2"/>
      <c r="M85" s="2"/>
      <c r="N85" s="2"/>
      <c r="O85" s="2"/>
      <c r="P85" s="2"/>
      <c r="Q85" s="2"/>
      <c r="R85" s="2"/>
      <c r="S85" s="2"/>
      <c r="T85" s="2"/>
      <c r="U85" s="2"/>
      <c r="V85" s="2"/>
      <c r="W85" s="2"/>
      <c r="X85" s="2"/>
      <c r="Y85" s="2"/>
      <c r="Z85" s="2"/>
    </row>
    <row r="86" spans="1:26" ht="15.75" customHeight="1" x14ac:dyDescent="0.25">
      <c r="A86" s="2"/>
      <c r="B86" s="2"/>
      <c r="C86" s="2"/>
      <c r="D86" s="2"/>
      <c r="E86" s="2"/>
      <c r="F86" s="2"/>
      <c r="G86" s="2"/>
      <c r="H86" s="2"/>
      <c r="I86" s="2"/>
      <c r="J86" s="2"/>
      <c r="K86" s="2"/>
      <c r="L86" s="2"/>
      <c r="M86" s="2"/>
      <c r="N86" s="2"/>
      <c r="O86" s="2"/>
      <c r="P86" s="2"/>
      <c r="Q86" s="2"/>
      <c r="R86" s="2"/>
      <c r="S86" s="2"/>
      <c r="T86" s="2"/>
      <c r="U86" s="2"/>
      <c r="V86" s="2"/>
      <c r="W86" s="2"/>
      <c r="X86" s="2"/>
      <c r="Y86" s="2"/>
      <c r="Z86" s="2"/>
    </row>
    <row r="87" spans="1:26" ht="15.75" customHeight="1" x14ac:dyDescent="0.25">
      <c r="A87" s="2"/>
      <c r="B87" s="2"/>
      <c r="C87" s="2"/>
      <c r="D87" s="2"/>
      <c r="E87" s="2"/>
      <c r="F87" s="2"/>
      <c r="G87" s="2"/>
      <c r="H87" s="2"/>
      <c r="I87" s="2"/>
      <c r="J87" s="2"/>
      <c r="K87" s="2"/>
      <c r="L87" s="2"/>
      <c r="M87" s="2"/>
      <c r="N87" s="2"/>
      <c r="O87" s="2"/>
      <c r="P87" s="2"/>
      <c r="Q87" s="2"/>
      <c r="R87" s="2"/>
      <c r="S87" s="2"/>
      <c r="T87" s="2"/>
      <c r="U87" s="2"/>
      <c r="V87" s="2"/>
      <c r="W87" s="2"/>
      <c r="X87" s="2"/>
      <c r="Y87" s="2"/>
      <c r="Z87" s="2"/>
    </row>
    <row r="88" spans="1:26" ht="15.75" customHeight="1" x14ac:dyDescent="0.25">
      <c r="A88" s="2"/>
      <c r="B88" s="2"/>
      <c r="C88" s="2"/>
      <c r="D88" s="2"/>
      <c r="E88" s="2"/>
      <c r="F88" s="2"/>
      <c r="G88" s="2"/>
      <c r="H88" s="2"/>
      <c r="I88" s="2"/>
      <c r="J88" s="2"/>
      <c r="K88" s="2"/>
      <c r="L88" s="2"/>
      <c r="M88" s="2"/>
      <c r="N88" s="2"/>
      <c r="O88" s="2"/>
      <c r="P88" s="2"/>
      <c r="Q88" s="2"/>
      <c r="R88" s="2"/>
      <c r="S88" s="2"/>
      <c r="T88" s="2"/>
      <c r="U88" s="2"/>
      <c r="V88" s="2"/>
      <c r="W88" s="2"/>
      <c r="X88" s="2"/>
      <c r="Y88" s="2"/>
      <c r="Z88" s="2"/>
    </row>
    <row r="89" spans="1:26" ht="15.75" customHeight="1" x14ac:dyDescent="0.25">
      <c r="A89" s="2"/>
      <c r="B89" s="2"/>
      <c r="C89" s="2"/>
      <c r="D89" s="2"/>
      <c r="E89" s="2"/>
      <c r="F89" s="2"/>
      <c r="G89" s="2"/>
      <c r="H89" s="2"/>
      <c r="I89" s="2"/>
      <c r="J89" s="2"/>
      <c r="K89" s="2"/>
      <c r="L89" s="2"/>
      <c r="M89" s="2"/>
      <c r="N89" s="2"/>
      <c r="O89" s="2"/>
      <c r="P89" s="2"/>
      <c r="Q89" s="2"/>
      <c r="R89" s="2"/>
      <c r="S89" s="2"/>
      <c r="T89" s="2"/>
      <c r="U89" s="2"/>
      <c r="V89" s="2"/>
      <c r="W89" s="2"/>
      <c r="X89" s="2"/>
      <c r="Y89" s="2"/>
      <c r="Z89" s="2"/>
    </row>
    <row r="90" spans="1:26" ht="15.75" customHeight="1" x14ac:dyDescent="0.25">
      <c r="A90" s="2"/>
      <c r="B90" s="2"/>
      <c r="C90" s="2"/>
      <c r="D90" s="2"/>
      <c r="E90" s="2"/>
      <c r="F90" s="2"/>
      <c r="G90" s="2"/>
      <c r="H90" s="2"/>
      <c r="I90" s="2"/>
      <c r="J90" s="2"/>
      <c r="K90" s="2"/>
      <c r="L90" s="2"/>
      <c r="M90" s="2"/>
      <c r="N90" s="2"/>
      <c r="O90" s="2"/>
      <c r="P90" s="2"/>
      <c r="Q90" s="2"/>
      <c r="R90" s="2"/>
      <c r="S90" s="2"/>
      <c r="T90" s="2"/>
      <c r="U90" s="2"/>
      <c r="V90" s="2"/>
      <c r="W90" s="2"/>
      <c r="X90" s="2"/>
      <c r="Y90" s="2"/>
      <c r="Z90" s="2"/>
    </row>
    <row r="91" spans="1:26" ht="15.75" customHeight="1" x14ac:dyDescent="0.25">
      <c r="A91" s="2"/>
      <c r="B91" s="2"/>
      <c r="C91" s="2"/>
      <c r="D91" s="2"/>
      <c r="E91" s="2"/>
      <c r="F91" s="2"/>
      <c r="G91" s="2"/>
      <c r="H91" s="2"/>
      <c r="I91" s="2"/>
      <c r="J91" s="2"/>
      <c r="K91" s="2"/>
      <c r="L91" s="2"/>
      <c r="M91" s="2"/>
      <c r="N91" s="2"/>
      <c r="O91" s="2"/>
      <c r="P91" s="2"/>
      <c r="Q91" s="2"/>
      <c r="R91" s="2"/>
      <c r="S91" s="2"/>
      <c r="T91" s="2"/>
      <c r="U91" s="2"/>
      <c r="V91" s="2"/>
      <c r="W91" s="2"/>
      <c r="X91" s="2"/>
      <c r="Y91" s="2"/>
      <c r="Z91" s="2"/>
    </row>
    <row r="92" spans="1:26" ht="15.75" customHeight="1" x14ac:dyDescent="0.25">
      <c r="A92" s="2"/>
      <c r="B92" s="2"/>
      <c r="C92" s="2"/>
      <c r="D92" s="2"/>
      <c r="E92" s="2"/>
      <c r="F92" s="2"/>
      <c r="G92" s="2"/>
      <c r="H92" s="2"/>
      <c r="I92" s="2"/>
      <c r="J92" s="2"/>
      <c r="K92" s="2"/>
      <c r="L92" s="2"/>
      <c r="M92" s="2"/>
      <c r="N92" s="2"/>
      <c r="O92" s="2"/>
      <c r="P92" s="2"/>
      <c r="Q92" s="2"/>
      <c r="R92" s="2"/>
      <c r="S92" s="2"/>
      <c r="T92" s="2"/>
      <c r="U92" s="2"/>
      <c r="V92" s="2"/>
      <c r="W92" s="2"/>
      <c r="X92" s="2"/>
      <c r="Y92" s="2"/>
      <c r="Z92" s="2"/>
    </row>
    <row r="93" spans="1:26" ht="15.75" customHeight="1" x14ac:dyDescent="0.25">
      <c r="A93" s="2"/>
      <c r="B93" s="2"/>
      <c r="C93" s="2"/>
      <c r="D93" s="2"/>
      <c r="E93" s="2"/>
      <c r="F93" s="2"/>
      <c r="G93" s="2"/>
      <c r="H93" s="2"/>
      <c r="I93" s="2"/>
      <c r="J93" s="2"/>
      <c r="K93" s="2"/>
      <c r="L93" s="2"/>
      <c r="M93" s="2"/>
      <c r="N93" s="2"/>
      <c r="O93" s="2"/>
      <c r="P93" s="2"/>
      <c r="Q93" s="2"/>
      <c r="R93" s="2"/>
      <c r="S93" s="2"/>
      <c r="T93" s="2"/>
      <c r="U93" s="2"/>
      <c r="V93" s="2"/>
      <c r="W93" s="2"/>
      <c r="X93" s="2"/>
      <c r="Y93" s="2"/>
      <c r="Z93" s="2"/>
    </row>
    <row r="94" spans="1:26" ht="15.75" customHeight="1" x14ac:dyDescent="0.25">
      <c r="A94" s="2"/>
      <c r="B94" s="2"/>
      <c r="C94" s="2"/>
      <c r="D94" s="2"/>
      <c r="E94" s="2"/>
      <c r="F94" s="2"/>
      <c r="G94" s="2"/>
      <c r="H94" s="2"/>
      <c r="I94" s="2"/>
      <c r="J94" s="2"/>
      <c r="K94" s="2"/>
      <c r="L94" s="2"/>
      <c r="M94" s="2"/>
      <c r="N94" s="2"/>
      <c r="O94" s="2"/>
      <c r="P94" s="2"/>
      <c r="Q94" s="2"/>
      <c r="R94" s="2"/>
      <c r="S94" s="2"/>
      <c r="T94" s="2"/>
      <c r="U94" s="2"/>
      <c r="V94" s="2"/>
      <c r="W94" s="2"/>
      <c r="X94" s="2"/>
      <c r="Y94" s="2"/>
      <c r="Z94" s="2"/>
    </row>
    <row r="95" spans="1:26" ht="15.75" customHeight="1" x14ac:dyDescent="0.25">
      <c r="A95" s="2"/>
      <c r="B95" s="2"/>
      <c r="C95" s="2"/>
      <c r="D95" s="2"/>
      <c r="E95" s="2"/>
      <c r="F95" s="2"/>
      <c r="G95" s="2"/>
      <c r="H95" s="2"/>
      <c r="I95" s="2"/>
      <c r="J95" s="2"/>
      <c r="K95" s="2"/>
      <c r="L95" s="2"/>
      <c r="M95" s="2"/>
      <c r="N95" s="2"/>
      <c r="O95" s="2"/>
      <c r="P95" s="2"/>
      <c r="Q95" s="2"/>
      <c r="R95" s="2"/>
      <c r="S95" s="2"/>
      <c r="T95" s="2"/>
      <c r="U95" s="2"/>
      <c r="V95" s="2"/>
      <c r="W95" s="2"/>
      <c r="X95" s="2"/>
      <c r="Y95" s="2"/>
      <c r="Z95" s="2"/>
    </row>
    <row r="96" spans="1:26" ht="15.75" customHeight="1" x14ac:dyDescent="0.25">
      <c r="A96" s="2"/>
      <c r="B96" s="2"/>
      <c r="C96" s="2"/>
      <c r="D96" s="2"/>
      <c r="E96" s="2"/>
      <c r="F96" s="2"/>
      <c r="G96" s="2"/>
      <c r="H96" s="2"/>
      <c r="I96" s="2"/>
      <c r="J96" s="2"/>
      <c r="K96" s="2"/>
      <c r="L96" s="2"/>
      <c r="M96" s="2"/>
      <c r="N96" s="2"/>
      <c r="O96" s="2"/>
      <c r="P96" s="2"/>
      <c r="Q96" s="2"/>
      <c r="R96" s="2"/>
      <c r="S96" s="2"/>
      <c r="T96" s="2"/>
      <c r="U96" s="2"/>
      <c r="V96" s="2"/>
      <c r="W96" s="2"/>
      <c r="X96" s="2"/>
      <c r="Y96" s="2"/>
      <c r="Z96" s="2"/>
    </row>
    <row r="97" spans="1:26" ht="15.75" customHeight="1" x14ac:dyDescent="0.25">
      <c r="A97" s="2"/>
      <c r="B97" s="2"/>
      <c r="C97" s="2"/>
      <c r="D97" s="2"/>
      <c r="E97" s="2"/>
      <c r="F97" s="2"/>
      <c r="G97" s="2"/>
      <c r="H97" s="2"/>
      <c r="I97" s="2"/>
      <c r="J97" s="2"/>
      <c r="K97" s="2"/>
      <c r="L97" s="2"/>
      <c r="M97" s="2"/>
      <c r="N97" s="2"/>
      <c r="O97" s="2"/>
      <c r="P97" s="2"/>
      <c r="Q97" s="2"/>
      <c r="R97" s="2"/>
      <c r="S97" s="2"/>
      <c r="T97" s="2"/>
      <c r="U97" s="2"/>
      <c r="V97" s="2"/>
      <c r="W97" s="2"/>
      <c r="X97" s="2"/>
      <c r="Y97" s="2"/>
      <c r="Z97" s="2"/>
    </row>
    <row r="98" spans="1:26" ht="15.75" customHeight="1" x14ac:dyDescent="0.25">
      <c r="A98" s="2"/>
      <c r="B98" s="2"/>
      <c r="C98" s="2"/>
      <c r="D98" s="2"/>
      <c r="E98" s="2"/>
      <c r="F98" s="2"/>
      <c r="G98" s="2"/>
      <c r="H98" s="2"/>
      <c r="I98" s="2"/>
      <c r="J98" s="2"/>
      <c r="K98" s="2"/>
      <c r="L98" s="2"/>
      <c r="M98" s="2"/>
      <c r="N98" s="2"/>
      <c r="O98" s="2"/>
      <c r="P98" s="2"/>
      <c r="Q98" s="2"/>
      <c r="R98" s="2"/>
      <c r="S98" s="2"/>
      <c r="T98" s="2"/>
      <c r="U98" s="2"/>
      <c r="V98" s="2"/>
      <c r="W98" s="2"/>
      <c r="X98" s="2"/>
      <c r="Y98" s="2"/>
      <c r="Z98" s="2"/>
    </row>
    <row r="99" spans="1:26" ht="15.75" customHeight="1" x14ac:dyDescent="0.25">
      <c r="A99" s="2"/>
      <c r="B99" s="2"/>
      <c r="C99" s="2"/>
      <c r="D99" s="2"/>
      <c r="E99" s="2"/>
      <c r="F99" s="2"/>
      <c r="G99" s="2"/>
      <c r="H99" s="2"/>
      <c r="I99" s="2"/>
      <c r="J99" s="2"/>
      <c r="K99" s="2"/>
      <c r="L99" s="2"/>
      <c r="M99" s="2"/>
      <c r="N99" s="2"/>
      <c r="O99" s="2"/>
      <c r="P99" s="2"/>
      <c r="Q99" s="2"/>
      <c r="R99" s="2"/>
      <c r="S99" s="2"/>
      <c r="T99" s="2"/>
      <c r="U99" s="2"/>
      <c r="V99" s="2"/>
      <c r="W99" s="2"/>
      <c r="X99" s="2"/>
      <c r="Y99" s="2"/>
      <c r="Z99" s="2"/>
    </row>
    <row r="100" spans="1:26" ht="15.75" customHeight="1" x14ac:dyDescent="0.25">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spans="1:26" ht="15.75" customHeight="1" x14ac:dyDescent="0.25">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spans="1:26" ht="15.75" customHeight="1" x14ac:dyDescent="0.25">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spans="1:26" ht="15.75" customHeight="1" x14ac:dyDescent="0.25">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spans="1:26" ht="15.75" customHeight="1" x14ac:dyDescent="0.25">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spans="1:26" ht="15.75" customHeight="1" x14ac:dyDescent="0.25">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spans="1:26" ht="15.75" customHeight="1" x14ac:dyDescent="0.25">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spans="1:26" ht="15.75" customHeight="1" x14ac:dyDescent="0.25">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spans="1:26" ht="15.75" customHeight="1" x14ac:dyDescent="0.25">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spans="1:26" ht="15.75" customHeight="1" x14ac:dyDescent="0.25">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spans="1:26" ht="15.75" customHeight="1" x14ac:dyDescent="0.25">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spans="1:26" ht="15.75" customHeight="1" x14ac:dyDescent="0.25">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spans="1:26" ht="15.75" customHeight="1" x14ac:dyDescent="0.25">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spans="1:26" ht="15.75" customHeight="1" x14ac:dyDescent="0.25">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spans="1:26" ht="15.75" customHeight="1" x14ac:dyDescent="0.25">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spans="1:26" ht="15.75" customHeight="1" x14ac:dyDescent="0.25">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spans="1:26" ht="15.75" customHeight="1" x14ac:dyDescent="0.25">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spans="1:26" ht="15.75" customHeight="1" x14ac:dyDescent="0.25">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spans="1:26" ht="15.75" customHeight="1" x14ac:dyDescent="0.25">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spans="1:26" ht="15.75" customHeight="1" x14ac:dyDescent="0.25">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spans="1:26" ht="15.75" customHeight="1" x14ac:dyDescent="0.25">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spans="1:26" ht="15.75" customHeight="1" x14ac:dyDescent="0.25">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spans="1:26" ht="15.75" customHeight="1" x14ac:dyDescent="0.25">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spans="1:26" ht="15.75" customHeight="1" x14ac:dyDescent="0.25">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spans="1:26" ht="15.75" customHeight="1" x14ac:dyDescent="0.25">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spans="1:26" ht="15.75" customHeight="1" x14ac:dyDescent="0.25">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spans="1:26" ht="15.75" customHeight="1" x14ac:dyDescent="0.25">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spans="1:26" ht="15.75" customHeight="1" x14ac:dyDescent="0.25">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spans="1:26" ht="15.75" customHeight="1" x14ac:dyDescent="0.25">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spans="1:26" ht="15.75" customHeight="1" x14ac:dyDescent="0.25">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spans="1:26" ht="15.75" customHeight="1" x14ac:dyDescent="0.25">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spans="1:26" ht="15.75" customHeight="1" x14ac:dyDescent="0.25">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spans="1:26" ht="15.75" customHeight="1" x14ac:dyDescent="0.25">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spans="1:26" ht="15.75" customHeight="1" x14ac:dyDescent="0.25">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spans="1:26" ht="15.75" customHeight="1" x14ac:dyDescent="0.25">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spans="1:26" ht="15.75" customHeight="1" x14ac:dyDescent="0.25">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spans="1:26" ht="15.75" customHeight="1" x14ac:dyDescent="0.25">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spans="1:26" ht="15.75" customHeight="1" x14ac:dyDescent="0.25">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spans="1:26" ht="15.75" customHeight="1" x14ac:dyDescent="0.25">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spans="1:26" ht="15.75" customHeight="1" x14ac:dyDescent="0.25">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spans="1:26" ht="15.75" customHeight="1" x14ac:dyDescent="0.25">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spans="1:26" ht="15.75" customHeight="1" x14ac:dyDescent="0.25">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spans="1:26" ht="15.75" customHeight="1" x14ac:dyDescent="0.25">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spans="1:26" ht="15.75" customHeight="1" x14ac:dyDescent="0.25">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spans="1:26" ht="15.75" customHeight="1" x14ac:dyDescent="0.25">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spans="1:26" ht="15.75" customHeight="1" x14ac:dyDescent="0.25">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spans="1:26" ht="15.75" customHeight="1" x14ac:dyDescent="0.25">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spans="1:26" ht="15.75" customHeight="1" x14ac:dyDescent="0.25">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spans="1:26" ht="15.75" customHeight="1" x14ac:dyDescent="0.25">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spans="1:26" ht="15.75" customHeight="1" x14ac:dyDescent="0.25">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spans="1:26" ht="15.75" customHeight="1" x14ac:dyDescent="0.25">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spans="1:26" ht="15.75" customHeight="1" x14ac:dyDescent="0.25">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spans="1:26" ht="15.75" customHeight="1" x14ac:dyDescent="0.25">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spans="1:26" ht="15.75" customHeight="1" x14ac:dyDescent="0.25">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spans="1:26" ht="15.75" customHeight="1" x14ac:dyDescent="0.25">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spans="1:26" ht="15.75" customHeight="1" x14ac:dyDescent="0.25">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spans="1:26" ht="15.75" customHeight="1" x14ac:dyDescent="0.25">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spans="1:26" ht="15.75" customHeight="1" x14ac:dyDescent="0.25">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spans="1:26" ht="15.75" customHeight="1" x14ac:dyDescent="0.25">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spans="1:26" ht="15.75" customHeight="1" x14ac:dyDescent="0.25">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spans="1:26" ht="15.75" customHeight="1" x14ac:dyDescent="0.25">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spans="1:26" ht="15.75" customHeight="1" x14ac:dyDescent="0.25">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spans="1:26" ht="15.75" customHeight="1" x14ac:dyDescent="0.25">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spans="1:26" ht="15.75" customHeight="1" x14ac:dyDescent="0.25">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spans="1:26" ht="15.75" customHeight="1" x14ac:dyDescent="0.25">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spans="1:26" ht="15.75" customHeight="1" x14ac:dyDescent="0.25">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spans="1:26" ht="15.75" customHeight="1" x14ac:dyDescent="0.25">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spans="1:26" ht="15.75" customHeight="1" x14ac:dyDescent="0.25">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spans="1:26" ht="15.75" customHeight="1" x14ac:dyDescent="0.25">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spans="1:26" ht="15.75" customHeight="1" x14ac:dyDescent="0.25">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spans="1:26" ht="15.75" customHeight="1" x14ac:dyDescent="0.25">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spans="1:26" ht="15.75" customHeight="1" x14ac:dyDescent="0.25">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spans="1:26" ht="15.75" customHeight="1" x14ac:dyDescent="0.25">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spans="1:26" ht="15.75" customHeight="1" x14ac:dyDescent="0.25">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spans="1:26" ht="15.75" customHeight="1" x14ac:dyDescent="0.25">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spans="1:26" ht="15.75" customHeight="1" x14ac:dyDescent="0.25">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spans="1:26" ht="15.75" customHeight="1" x14ac:dyDescent="0.25">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spans="1:26" ht="15.75" customHeight="1" x14ac:dyDescent="0.25">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spans="1:26" ht="15.75" customHeight="1" x14ac:dyDescent="0.25">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spans="1:26" ht="15.75" customHeight="1" x14ac:dyDescent="0.25">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spans="1:26" ht="15.75" customHeight="1" x14ac:dyDescent="0.25">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spans="1:26" ht="15.75" customHeight="1" x14ac:dyDescent="0.25">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spans="1:26" ht="15.75" customHeight="1" x14ac:dyDescent="0.25">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spans="1:26" ht="15.75" customHeight="1" x14ac:dyDescent="0.25">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spans="1:26" ht="15.75" customHeight="1" x14ac:dyDescent="0.25">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spans="1:26" ht="15.75" customHeight="1" x14ac:dyDescent="0.25">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spans="1:26" ht="15.75" customHeight="1" x14ac:dyDescent="0.25">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spans="1:26" ht="15.75" customHeight="1" x14ac:dyDescent="0.25">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spans="1:26" ht="15.75" customHeight="1" x14ac:dyDescent="0.25">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spans="1:26" ht="15.75" customHeight="1" x14ac:dyDescent="0.25">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spans="1:26" ht="15.75" customHeight="1" x14ac:dyDescent="0.25">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spans="1:26" ht="15.75" customHeight="1" x14ac:dyDescent="0.25">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spans="1:26" ht="15.75" customHeight="1" x14ac:dyDescent="0.25">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spans="1:26" ht="15.75" customHeight="1" x14ac:dyDescent="0.25">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spans="1:26" ht="15.75" customHeight="1" x14ac:dyDescent="0.25">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spans="1:26" ht="15.75" customHeight="1" x14ac:dyDescent="0.25">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spans="1:26" ht="15.75" customHeight="1" x14ac:dyDescent="0.25">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spans="1:26" ht="15.75" customHeight="1" x14ac:dyDescent="0.25">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spans="1:26" ht="15.75" customHeight="1" x14ac:dyDescent="0.25">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spans="1:26" ht="15.75" customHeight="1" x14ac:dyDescent="0.25">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spans="1:26" ht="15.75" customHeight="1" x14ac:dyDescent="0.25">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spans="1:26" ht="15.75" customHeight="1" x14ac:dyDescent="0.25">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spans="1:26" ht="15.75" customHeight="1" x14ac:dyDescent="0.25">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spans="1:26" ht="15.75" customHeight="1" x14ac:dyDescent="0.25">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spans="1:26" ht="15.75" customHeight="1" x14ac:dyDescent="0.25">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spans="1:26" ht="15.75" customHeight="1" x14ac:dyDescent="0.25">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spans="1:26" ht="15.75" customHeight="1" x14ac:dyDescent="0.25">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spans="1:26" ht="15.75" customHeight="1" x14ac:dyDescent="0.25">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spans="1:26" ht="15.75" customHeight="1" x14ac:dyDescent="0.25">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spans="1:26" ht="15.75" customHeight="1" x14ac:dyDescent="0.25">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spans="1:26" ht="15.75" customHeight="1" x14ac:dyDescent="0.25">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spans="1:26" ht="15.75" customHeight="1" x14ac:dyDescent="0.25">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spans="1:26" ht="15.75" customHeight="1" x14ac:dyDescent="0.25">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spans="1:26" ht="15.75" customHeight="1" x14ac:dyDescent="0.25">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spans="1:26" ht="15.75" customHeight="1" x14ac:dyDescent="0.25">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spans="1:26" ht="15.75" customHeight="1" x14ac:dyDescent="0.25">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spans="1:26" ht="15.75" customHeight="1" x14ac:dyDescent="0.25">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spans="1:26" ht="15.75" customHeight="1" x14ac:dyDescent="0.25">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spans="1:26" ht="15.75" customHeight="1" x14ac:dyDescent="0.25">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spans="1:26" ht="15.75" customHeight="1" x14ac:dyDescent="0.25">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spans="1:26" ht="15.75" customHeight="1" x14ac:dyDescent="0.25">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spans="1:26" ht="15.75" customHeight="1" x14ac:dyDescent="0.25">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spans="1:26" ht="15.75" customHeight="1" x14ac:dyDescent="0.25">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spans="1:26" ht="15.75" customHeight="1" x14ac:dyDescent="0.25">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spans="1:26" ht="15.75" customHeight="1" x14ac:dyDescent="0.25">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spans="1:26" ht="15.75" customHeight="1" x14ac:dyDescent="0.25">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spans="1:26" ht="15.75" customHeight="1" x14ac:dyDescent="0.25">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spans="1:26" ht="15.75" customHeight="1" x14ac:dyDescent="0.25">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spans="1:26" ht="15.75" customHeight="1" x14ac:dyDescent="0.25">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spans="1:26" ht="15.75" customHeight="1" x14ac:dyDescent="0.25">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spans="1:26" ht="15.75" customHeight="1" x14ac:dyDescent="0.25">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spans="1:26" ht="15.75" customHeight="1" x14ac:dyDescent="0.25">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spans="1:26" ht="15.75" customHeight="1" x14ac:dyDescent="0.25">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spans="1:26" ht="15.75" customHeight="1" x14ac:dyDescent="0.25">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spans="1:26" ht="15.75" customHeight="1" x14ac:dyDescent="0.25">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spans="1:26" ht="15.75" customHeight="1" x14ac:dyDescent="0.25">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spans="1:26" ht="15.75" customHeight="1" x14ac:dyDescent="0.25">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spans="1:26" ht="15.75" customHeight="1" x14ac:dyDescent="0.25">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spans="1:26" ht="15.75" customHeight="1" x14ac:dyDescent="0.25">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spans="1:26" ht="15.75" customHeight="1" x14ac:dyDescent="0.25">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spans="1:26" ht="15.75" customHeight="1" x14ac:dyDescent="0.25">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spans="1:26" ht="15.75" customHeight="1" x14ac:dyDescent="0.25">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spans="1:26" ht="15.75" customHeight="1" x14ac:dyDescent="0.25">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spans="1:26" ht="15.75" customHeight="1" x14ac:dyDescent="0.25">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spans="1:26" ht="15.75" customHeight="1" x14ac:dyDescent="0.25">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spans="1:26" ht="15.75" customHeight="1" x14ac:dyDescent="0.25">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spans="1:26" ht="15.75" customHeight="1" x14ac:dyDescent="0.25">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spans="1:26" ht="15.75" customHeight="1" x14ac:dyDescent="0.25">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spans="1:26" ht="15.75" customHeight="1" x14ac:dyDescent="0.25">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spans="1:26" ht="15.75" customHeight="1" x14ac:dyDescent="0.25">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spans="1:26" ht="15.75" customHeight="1" x14ac:dyDescent="0.25">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spans="1:26" ht="15.75" customHeight="1" x14ac:dyDescent="0.25">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spans="1:26" ht="15.75" customHeight="1" x14ac:dyDescent="0.25">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spans="1:26" ht="15.75" customHeight="1" x14ac:dyDescent="0.25">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spans="1:26" ht="15.75" customHeight="1" x14ac:dyDescent="0.25">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spans="1:26" ht="15.75" customHeight="1" x14ac:dyDescent="0.25">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spans="1:26" ht="15.75" customHeight="1" x14ac:dyDescent="0.25">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spans="1:26" ht="15.75" customHeight="1" x14ac:dyDescent="0.25">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spans="1:26" ht="15.75" customHeight="1" x14ac:dyDescent="0.25">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spans="1:26" ht="15.75" customHeight="1" x14ac:dyDescent="0.25">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spans="1:26" ht="15.75" customHeight="1" x14ac:dyDescent="0.25">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spans="1:26" ht="15.75" customHeight="1" x14ac:dyDescent="0.25">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spans="1:26" ht="15.75" customHeight="1" x14ac:dyDescent="0.25">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spans="1:26" ht="15.75" customHeight="1" x14ac:dyDescent="0.25">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spans="1:26" ht="15.75" customHeight="1" x14ac:dyDescent="0.25">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spans="1:26" ht="15.75" customHeight="1" x14ac:dyDescent="0.25">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spans="1:26" ht="15.75" customHeight="1" x14ac:dyDescent="0.25">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spans="1:26" ht="15.75" customHeight="1" x14ac:dyDescent="0.25">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spans="1:26" ht="15.75" customHeight="1" x14ac:dyDescent="0.25">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spans="1:26" ht="15.75" customHeight="1" x14ac:dyDescent="0.25">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spans="1:26" ht="15.75" customHeight="1" x14ac:dyDescent="0.25">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spans="1:26" ht="15.75" customHeight="1" x14ac:dyDescent="0.25">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spans="1:26" ht="15.75" customHeight="1" x14ac:dyDescent="0.25">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spans="1:26" ht="15.75" customHeight="1" x14ac:dyDescent="0.25">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spans="1:26" ht="15.75" customHeight="1" x14ac:dyDescent="0.25">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spans="1:26" ht="15.75" customHeight="1" x14ac:dyDescent="0.25">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spans="1:26" ht="15.75" customHeight="1" x14ac:dyDescent="0.25">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spans="1:26" ht="15.75" customHeight="1" x14ac:dyDescent="0.25">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spans="1:26" ht="15.75" customHeight="1" x14ac:dyDescent="0.25">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spans="1:26" ht="15.75" customHeight="1" x14ac:dyDescent="0.25">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spans="1:26" ht="15.75" customHeight="1" x14ac:dyDescent="0.25">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spans="1:26" ht="15.75" customHeight="1" x14ac:dyDescent="0.25">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spans="1:26" ht="15.75" customHeight="1" x14ac:dyDescent="0.25">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spans="1:26" ht="15.75" customHeight="1" x14ac:dyDescent="0.25">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spans="1:26" ht="15.75" customHeight="1" x14ac:dyDescent="0.25">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spans="1:26" ht="15.75" customHeight="1" x14ac:dyDescent="0.25">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spans="1:26" ht="15.75" customHeight="1" x14ac:dyDescent="0.25">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spans="1:26" ht="15.75" customHeight="1" x14ac:dyDescent="0.25">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spans="1:26" ht="15.75" customHeight="1" x14ac:dyDescent="0.25">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spans="1:26" ht="15.75" customHeight="1" x14ac:dyDescent="0.25">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spans="1:26" ht="15.75" customHeight="1" x14ac:dyDescent="0.25">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spans="1:26" ht="15.75" customHeight="1" x14ac:dyDescent="0.25">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spans="1:26" ht="15.75" customHeight="1" x14ac:dyDescent="0.25">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spans="1:26" ht="15.75" customHeight="1" x14ac:dyDescent="0.25">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spans="1:26" ht="15.75" customHeight="1" x14ac:dyDescent="0.25">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spans="1:26" ht="15.75" customHeight="1" x14ac:dyDescent="0.25">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spans="1:26" ht="15.75" customHeight="1" x14ac:dyDescent="0.25">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spans="1:26" ht="15.75" customHeight="1" x14ac:dyDescent="0.25">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spans="1:26" ht="15.75" customHeight="1" x14ac:dyDescent="0.25">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spans="1:26" ht="15.75" customHeight="1" x14ac:dyDescent="0.25">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spans="1:26" ht="15.75" customHeight="1" x14ac:dyDescent="0.25">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spans="1:26" ht="15.75" customHeight="1" x14ac:dyDescent="0.25">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spans="1:26" ht="15.75" customHeight="1" x14ac:dyDescent="0.25">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spans="1:26" ht="15.75" customHeight="1" x14ac:dyDescent="0.25">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spans="1:26" ht="15.75" customHeight="1" x14ac:dyDescent="0.25">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spans="1:26" ht="15.75" customHeight="1" x14ac:dyDescent="0.25">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spans="1:26" ht="15.75" customHeight="1" x14ac:dyDescent="0.25">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spans="1:26" ht="15.75" customHeight="1" x14ac:dyDescent="0.25">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spans="1:26" ht="15.75" customHeight="1" x14ac:dyDescent="0.25">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spans="1:26" ht="15.75" customHeight="1" x14ac:dyDescent="0.25">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spans="1:26" ht="15.75" customHeight="1" x14ac:dyDescent="0.25">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spans="1:26" ht="15.75" customHeight="1" x14ac:dyDescent="0.25">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spans="1:26" ht="15.75" customHeight="1" x14ac:dyDescent="0.25">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spans="1:26" ht="15.75" customHeight="1" x14ac:dyDescent="0.25">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spans="1:26" ht="15.75" customHeight="1" x14ac:dyDescent="0.25">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spans="1:26" ht="15.75" customHeight="1" x14ac:dyDescent="0.25">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spans="1:26" ht="15.75" customHeight="1" x14ac:dyDescent="0.25">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spans="1:26" ht="15.75" customHeight="1" x14ac:dyDescent="0.25">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spans="1:26" ht="15.75" customHeight="1" x14ac:dyDescent="0.25">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spans="1:26" ht="15.75" customHeight="1" x14ac:dyDescent="0.25">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spans="1:26" ht="15.75" customHeight="1" x14ac:dyDescent="0.25">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spans="1:26" ht="15.75" customHeight="1" x14ac:dyDescent="0.25">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spans="1:26" ht="15.75" customHeight="1" x14ac:dyDescent="0.25">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spans="1:26" ht="15.75" customHeight="1" x14ac:dyDescent="0.25">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spans="1:26" ht="15.75" customHeight="1" x14ac:dyDescent="0.25">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spans="1:26" ht="15.75" customHeight="1" x14ac:dyDescent="0.25">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spans="1:26" ht="15.75" customHeight="1" x14ac:dyDescent="0.25">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spans="1:26" ht="15.75" customHeight="1" x14ac:dyDescent="0.25">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spans="1:26" ht="15.75" customHeight="1" x14ac:dyDescent="0.25">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spans="1:26" ht="15.75" customHeight="1" x14ac:dyDescent="0.25">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spans="1:26" ht="15.75" customHeight="1" x14ac:dyDescent="0.25">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spans="1:26" ht="15.75" customHeight="1" x14ac:dyDescent="0.25">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spans="1:26" ht="15.75" customHeight="1" x14ac:dyDescent="0.25">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spans="1:26" ht="15.75" customHeight="1" x14ac:dyDescent="0.25">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spans="1:26" ht="15.75" customHeight="1" x14ac:dyDescent="0.25">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spans="1:26" ht="15.75" customHeight="1" x14ac:dyDescent="0.25">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spans="1:26" ht="15.75" customHeight="1" x14ac:dyDescent="0.25">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spans="1:26" ht="15.75" customHeight="1" x14ac:dyDescent="0.25">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spans="1:26" ht="15.75" customHeight="1" x14ac:dyDescent="0.25">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spans="1:26" ht="15.75" customHeight="1" x14ac:dyDescent="0.25">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spans="1:26" ht="15.75" customHeight="1" x14ac:dyDescent="0.25">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spans="1:26" ht="15.75" customHeight="1" x14ac:dyDescent="0.25">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spans="1:26" ht="15.75" customHeight="1" x14ac:dyDescent="0.25">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spans="1:26" ht="15.75" customHeight="1" x14ac:dyDescent="0.25">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spans="1:26" ht="15.75" customHeight="1" x14ac:dyDescent="0.25">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spans="1:26" ht="15.75" customHeight="1" x14ac:dyDescent="0.25">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spans="1:26" ht="15.75" customHeight="1" x14ac:dyDescent="0.25">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spans="1:26" ht="15.75" customHeight="1" x14ac:dyDescent="0.25">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spans="1:26" ht="15.75" customHeight="1" x14ac:dyDescent="0.25">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spans="1:26" ht="15.75" customHeight="1" x14ac:dyDescent="0.25">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spans="1:26" ht="15.75" customHeight="1" x14ac:dyDescent="0.25">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spans="1:26" ht="15.75" customHeight="1" x14ac:dyDescent="0.25">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spans="1:26" ht="15.75" customHeight="1" x14ac:dyDescent="0.25">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spans="1:26" ht="15.75" customHeight="1" x14ac:dyDescent="0.25">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spans="1:26" ht="15.75" customHeight="1" x14ac:dyDescent="0.25">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spans="1:26" ht="15.75" customHeight="1" x14ac:dyDescent="0.25">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spans="1:26" ht="15.75" customHeight="1" x14ac:dyDescent="0.25">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spans="1:26" ht="15.75" customHeight="1" x14ac:dyDescent="0.25">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spans="1:26" ht="15.75" customHeight="1" x14ac:dyDescent="0.25">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spans="1:26" ht="15.75" customHeight="1" x14ac:dyDescent="0.25">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spans="1:26" ht="15.75" customHeight="1" x14ac:dyDescent="0.25">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spans="1:26" ht="15.75" customHeight="1" x14ac:dyDescent="0.25">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spans="1:26" ht="15.75" customHeight="1" x14ac:dyDescent="0.25">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spans="1:26" ht="15.75" customHeight="1" x14ac:dyDescent="0.25">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spans="1:26" ht="15.75" customHeight="1" x14ac:dyDescent="0.25">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spans="1:26" ht="15.75" customHeight="1" x14ac:dyDescent="0.25">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spans="1:26" ht="15.75" customHeight="1" x14ac:dyDescent="0.25">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spans="1:26" ht="15.75" customHeight="1" x14ac:dyDescent="0.25">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spans="1:26" ht="15.75" customHeight="1" x14ac:dyDescent="0.25">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spans="1:26" ht="15.75" customHeight="1" x14ac:dyDescent="0.25">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spans="1:26" ht="15.75" customHeight="1" x14ac:dyDescent="0.25">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spans="1:26" ht="15.75" customHeight="1" x14ac:dyDescent="0.25">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spans="1:26" ht="15.75" customHeight="1" x14ac:dyDescent="0.25">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spans="1:26" ht="15.75" customHeight="1" x14ac:dyDescent="0.25">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spans="1:26" ht="15.75" customHeight="1" x14ac:dyDescent="0.25">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spans="1:26" ht="15.75" customHeight="1" x14ac:dyDescent="0.25">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spans="1:26" ht="15.75" customHeight="1" x14ac:dyDescent="0.25">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spans="1:26" ht="15.75" customHeight="1" x14ac:dyDescent="0.25">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spans="1:26" ht="15.75" customHeight="1" x14ac:dyDescent="0.25">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spans="1:26" ht="15.75" customHeight="1" x14ac:dyDescent="0.25">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spans="1:26" ht="15.75" customHeight="1" x14ac:dyDescent="0.25">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spans="1:26" ht="15.75" customHeight="1" x14ac:dyDescent="0.25">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spans="1:26" ht="15.75" customHeight="1" x14ac:dyDescent="0.25">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spans="1:26" ht="15.75" customHeight="1" x14ac:dyDescent="0.25">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spans="1:26" ht="15.75" customHeight="1" x14ac:dyDescent="0.25">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spans="1:26" ht="15.75" customHeight="1" x14ac:dyDescent="0.25">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spans="1:26" ht="15.75" customHeight="1" x14ac:dyDescent="0.25">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spans="1:26" ht="15.75" customHeight="1" x14ac:dyDescent="0.25">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spans="1:26" ht="15.75" customHeight="1" x14ac:dyDescent="0.25">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spans="1:26" ht="15.75" customHeight="1" x14ac:dyDescent="0.25">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spans="1:26" ht="15.75" customHeight="1" x14ac:dyDescent="0.25">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spans="1:26" ht="15.75" customHeight="1" x14ac:dyDescent="0.25">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spans="1:26" ht="15.75" customHeight="1" x14ac:dyDescent="0.25">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spans="1:26" ht="15.75" customHeight="1" x14ac:dyDescent="0.25">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spans="1:26" ht="15.75" customHeight="1" x14ac:dyDescent="0.25">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spans="1:26" ht="15.75" customHeight="1" x14ac:dyDescent="0.25">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spans="1:26" ht="15.75" customHeight="1" x14ac:dyDescent="0.25">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spans="1:26" ht="15.75" customHeight="1" x14ac:dyDescent="0.25">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spans="1:26" ht="15.75" customHeight="1" x14ac:dyDescent="0.25">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spans="1:26" ht="15.75" customHeight="1" x14ac:dyDescent="0.25">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spans="1:26" ht="15.75" customHeight="1" x14ac:dyDescent="0.25">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spans="1:26" ht="15.75" customHeight="1" x14ac:dyDescent="0.25">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spans="1:26" ht="15.75" customHeight="1" x14ac:dyDescent="0.25">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spans="1:26" ht="15.75" customHeight="1" x14ac:dyDescent="0.25">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spans="1:26" ht="15.75" customHeight="1" x14ac:dyDescent="0.25">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spans="1:26" ht="15.75" customHeight="1" x14ac:dyDescent="0.25">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spans="1:26" ht="15.75" customHeight="1" x14ac:dyDescent="0.25">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spans="1:26" ht="15.75" customHeight="1" x14ac:dyDescent="0.25">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spans="1:26" ht="15.75" customHeight="1" x14ac:dyDescent="0.25">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spans="1:26" ht="15.75" customHeight="1" x14ac:dyDescent="0.25">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spans="1:26" ht="15.75" customHeight="1" x14ac:dyDescent="0.25">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spans="1:26" ht="15.75" customHeight="1" x14ac:dyDescent="0.25">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spans="1:26" ht="15.75" customHeight="1" x14ac:dyDescent="0.25">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spans="1:26" ht="15.75" customHeight="1" x14ac:dyDescent="0.25">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spans="1:26" ht="15.75" customHeight="1" x14ac:dyDescent="0.25">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spans="1:26" ht="15.75" customHeight="1" x14ac:dyDescent="0.25">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spans="1:26" ht="15.75" customHeight="1" x14ac:dyDescent="0.25">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spans="1:26" ht="15.75" customHeight="1" x14ac:dyDescent="0.25">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spans="1:26" ht="15.75" customHeight="1" x14ac:dyDescent="0.25">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spans="1:26" ht="15.75" customHeight="1" x14ac:dyDescent="0.25">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spans="1:26" ht="15.75" customHeight="1" x14ac:dyDescent="0.25">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spans="1:26" ht="15.75" customHeight="1" x14ac:dyDescent="0.25">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spans="1:26" ht="15.75" customHeight="1" x14ac:dyDescent="0.25">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spans="1:26" ht="15.75" customHeight="1" x14ac:dyDescent="0.25">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spans="1:26" ht="15.75" customHeight="1" x14ac:dyDescent="0.25">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spans="1:26" ht="15.75" customHeight="1" x14ac:dyDescent="0.25">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spans="1:26" ht="15.75" customHeight="1" x14ac:dyDescent="0.25">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spans="1:26" ht="15.75" customHeight="1" x14ac:dyDescent="0.25">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spans="1:26" ht="15.75" customHeight="1" x14ac:dyDescent="0.25">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spans="1:26" ht="15.75" customHeight="1" x14ac:dyDescent="0.25">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spans="1:26" ht="15.75" customHeight="1" x14ac:dyDescent="0.25">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spans="1:26" ht="15.75" customHeight="1" x14ac:dyDescent="0.25">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spans="1:26" ht="15.75" customHeight="1" x14ac:dyDescent="0.25">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spans="1:26" ht="15.75" customHeight="1" x14ac:dyDescent="0.25">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spans="1:26" ht="15.75" customHeight="1" x14ac:dyDescent="0.25">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spans="1:26" ht="15.75" customHeight="1" x14ac:dyDescent="0.25">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spans="1:26" ht="15.75" customHeight="1" x14ac:dyDescent="0.25">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spans="1:26" ht="15.75" customHeight="1" x14ac:dyDescent="0.25">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spans="1:26" ht="15.75" customHeight="1" x14ac:dyDescent="0.25">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spans="1:26" ht="15.75" customHeight="1" x14ac:dyDescent="0.25">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spans="1:26" ht="15.75" customHeight="1" x14ac:dyDescent="0.25">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spans="1:26" ht="15.75" customHeight="1" x14ac:dyDescent="0.25">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spans="1:26" ht="15.75" customHeight="1" x14ac:dyDescent="0.25">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spans="1:26" ht="15.75" customHeight="1" x14ac:dyDescent="0.25">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spans="1:26" ht="15.75" customHeight="1" x14ac:dyDescent="0.25">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spans="1:26" ht="15.75" customHeight="1" x14ac:dyDescent="0.25">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spans="1:26" ht="15.75" customHeight="1" x14ac:dyDescent="0.25">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spans="1:26" ht="15.75" customHeight="1" x14ac:dyDescent="0.25">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spans="1:26" ht="15.75" customHeight="1" x14ac:dyDescent="0.25">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spans="1:26" ht="15.75" customHeight="1" x14ac:dyDescent="0.25">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spans="1:26" ht="15.75" customHeight="1" x14ac:dyDescent="0.25">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spans="1:26" ht="15.75" customHeight="1" x14ac:dyDescent="0.25">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spans="1:26" ht="15.75" customHeight="1" x14ac:dyDescent="0.25">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spans="1:26" ht="15.75" customHeight="1" x14ac:dyDescent="0.25">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spans="1:26" ht="15.75" customHeight="1" x14ac:dyDescent="0.25">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spans="1:26" ht="15.75" customHeight="1" x14ac:dyDescent="0.25">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spans="1:26" ht="15.75" customHeight="1" x14ac:dyDescent="0.25">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spans="1:26" ht="15.75" customHeight="1" x14ac:dyDescent="0.25">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spans="1:26" ht="15.75" customHeight="1" x14ac:dyDescent="0.25">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spans="1:26" ht="15.75" customHeight="1" x14ac:dyDescent="0.25">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spans="1:26" ht="15.75" customHeight="1" x14ac:dyDescent="0.25">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spans="1:26" ht="15.75" customHeight="1" x14ac:dyDescent="0.25">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spans="1:26" ht="15.75" customHeight="1" x14ac:dyDescent="0.25">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spans="1:26" ht="15.75" customHeight="1" x14ac:dyDescent="0.25">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spans="1:26" ht="15.75" customHeight="1" x14ac:dyDescent="0.25">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spans="1:26" ht="15.75" customHeight="1" x14ac:dyDescent="0.25">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spans="1:26" ht="15.75" customHeight="1" x14ac:dyDescent="0.25">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spans="1:26" ht="15.75" customHeight="1" x14ac:dyDescent="0.25">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spans="1:26" ht="15.75" customHeight="1" x14ac:dyDescent="0.25">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spans="1:26" ht="15.75" customHeight="1" x14ac:dyDescent="0.25">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spans="1:26" ht="15.75" customHeight="1" x14ac:dyDescent="0.25">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spans="1:26" ht="15.75" customHeight="1" x14ac:dyDescent="0.25">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spans="1:26" ht="15.75" customHeight="1" x14ac:dyDescent="0.25">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spans="1:26" ht="15.75" customHeight="1" x14ac:dyDescent="0.25">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spans="1:26" ht="15.75" customHeight="1" x14ac:dyDescent="0.25">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spans="1:26" ht="15.75" customHeight="1" x14ac:dyDescent="0.25">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spans="1:26" ht="15.75" customHeight="1" x14ac:dyDescent="0.25">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spans="1:26" ht="15.75" customHeight="1" x14ac:dyDescent="0.25">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spans="1:26" ht="15.75" customHeight="1" x14ac:dyDescent="0.25">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spans="1:26" ht="15.75" customHeight="1" x14ac:dyDescent="0.25">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spans="1:26" ht="15.75" customHeight="1" x14ac:dyDescent="0.25">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spans="1:26" ht="15.75" customHeight="1" x14ac:dyDescent="0.25">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spans="1:26" ht="15.75" customHeight="1" x14ac:dyDescent="0.25">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spans="1:26" ht="15.75" customHeight="1" x14ac:dyDescent="0.25">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spans="1:26" ht="15.75" customHeight="1" x14ac:dyDescent="0.25">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spans="1:26" ht="15.75" customHeight="1" x14ac:dyDescent="0.25">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spans="1:26" ht="15.75" customHeight="1" x14ac:dyDescent="0.25">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spans="1:26" ht="15.75" customHeight="1" x14ac:dyDescent="0.25">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spans="1:26" ht="15.75" customHeight="1" x14ac:dyDescent="0.25">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spans="1:26" ht="15.75" customHeight="1" x14ac:dyDescent="0.25">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spans="1:26" ht="15.75" customHeight="1" x14ac:dyDescent="0.25">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spans="1:26" ht="15.75" customHeight="1" x14ac:dyDescent="0.25">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spans="1:26" ht="15.75" customHeight="1" x14ac:dyDescent="0.25">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spans="1:26" ht="15.75" customHeight="1" x14ac:dyDescent="0.25">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spans="1:26" ht="15.75" customHeight="1" x14ac:dyDescent="0.25">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spans="1:26" ht="15.75" customHeight="1" x14ac:dyDescent="0.25">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spans="1:26" ht="15.75" customHeight="1" x14ac:dyDescent="0.25">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spans="1:26" ht="15.75" customHeight="1" x14ac:dyDescent="0.25">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spans="1:26" ht="15.75" customHeight="1" x14ac:dyDescent="0.25">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spans="1:26" ht="15.75" customHeight="1" x14ac:dyDescent="0.25">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spans="1:26" ht="15.75" customHeight="1" x14ac:dyDescent="0.25">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spans="1:26" ht="15.75" customHeight="1" x14ac:dyDescent="0.25">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spans="1:26" ht="15.75" customHeight="1" x14ac:dyDescent="0.25">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spans="1:26" ht="15.75" customHeight="1" x14ac:dyDescent="0.25">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spans="1:26" ht="15.75" customHeight="1" x14ac:dyDescent="0.25">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spans="1:26" ht="15.75" customHeight="1" x14ac:dyDescent="0.25">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spans="1:26" ht="15.75" customHeight="1" x14ac:dyDescent="0.25">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spans="1:26" ht="15.75" customHeight="1" x14ac:dyDescent="0.25">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spans="1:26" ht="15.75" customHeight="1" x14ac:dyDescent="0.25">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spans="1:26" ht="15.75" customHeight="1" x14ac:dyDescent="0.25">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spans="1:26" ht="15.75" customHeight="1" x14ac:dyDescent="0.25">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spans="1:26" ht="15.75" customHeight="1" x14ac:dyDescent="0.25">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spans="1:26" ht="15.75" customHeight="1" x14ac:dyDescent="0.25">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spans="1:26" ht="15.75" customHeight="1" x14ac:dyDescent="0.25">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spans="1:26" ht="15.75" customHeight="1" x14ac:dyDescent="0.25">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spans="1:26" ht="15.75" customHeight="1" x14ac:dyDescent="0.25">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spans="1:26" ht="15.75" customHeight="1" x14ac:dyDescent="0.25">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spans="1:26" ht="15.75" customHeight="1" x14ac:dyDescent="0.25">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spans="1:26" ht="15.75" customHeight="1" x14ac:dyDescent="0.25">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spans="1:26" ht="15.75" customHeight="1" x14ac:dyDescent="0.25">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spans="1:26" ht="15.75" customHeight="1" x14ac:dyDescent="0.25">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spans="1:26" ht="15.75" customHeight="1" x14ac:dyDescent="0.25">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spans="1:26" ht="15.75" customHeight="1" x14ac:dyDescent="0.25">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spans="1:26" ht="15.75" customHeight="1" x14ac:dyDescent="0.25">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spans="1:26" ht="15.75" customHeight="1" x14ac:dyDescent="0.25">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spans="1:26" ht="15.75" customHeight="1" x14ac:dyDescent="0.25">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spans="1:26" ht="15.75" customHeight="1" x14ac:dyDescent="0.25">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spans="1:26" ht="15.75" customHeight="1" x14ac:dyDescent="0.25">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spans="1:26" ht="15.75" customHeight="1" x14ac:dyDescent="0.25">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spans="1:26" ht="15.75" customHeight="1" x14ac:dyDescent="0.25">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spans="1:26" ht="15.75" customHeight="1" x14ac:dyDescent="0.25">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spans="1:26" ht="15.75" customHeight="1" x14ac:dyDescent="0.25">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spans="1:26" ht="15.75" customHeight="1" x14ac:dyDescent="0.25">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spans="1:26" ht="15.75" customHeight="1" x14ac:dyDescent="0.25">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spans="1:26" ht="15.75" customHeight="1" x14ac:dyDescent="0.25">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spans="1:26" ht="15.75" customHeight="1" x14ac:dyDescent="0.25">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spans="1:26" ht="15.75" customHeight="1" x14ac:dyDescent="0.25">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spans="1:26" ht="15.75" customHeight="1" x14ac:dyDescent="0.25">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spans="1:26" ht="15.75" customHeight="1" x14ac:dyDescent="0.25">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spans="1:26" ht="15.75" customHeight="1" x14ac:dyDescent="0.25">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spans="1:26" ht="15.75" customHeight="1" x14ac:dyDescent="0.25">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spans="1:26" ht="15.75" customHeight="1" x14ac:dyDescent="0.25">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spans="1:26" ht="15.75" customHeight="1" x14ac:dyDescent="0.25">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spans="1:26" ht="15.75" customHeight="1" x14ac:dyDescent="0.25">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spans="1:26" ht="15.75" customHeight="1" x14ac:dyDescent="0.25">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spans="1:26" ht="15.75" customHeight="1" x14ac:dyDescent="0.25">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spans="1:26" ht="15.75" customHeight="1" x14ac:dyDescent="0.25">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spans="1:26" ht="15.75" customHeight="1" x14ac:dyDescent="0.25">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spans="1:26" ht="15.75" customHeight="1" x14ac:dyDescent="0.25">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spans="1:26" ht="15.75" customHeight="1" x14ac:dyDescent="0.25">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spans="1:26" ht="15.75" customHeight="1" x14ac:dyDescent="0.25">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spans="1:26" ht="15.75" customHeight="1" x14ac:dyDescent="0.25">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spans="1:26" ht="15.75" customHeight="1" x14ac:dyDescent="0.25">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spans="1:26" ht="15.75" customHeight="1" x14ac:dyDescent="0.25">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spans="1:26" ht="15.75" customHeight="1" x14ac:dyDescent="0.25">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spans="1:26" ht="15.75" customHeight="1" x14ac:dyDescent="0.25">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spans="1:26" ht="15.75" customHeight="1" x14ac:dyDescent="0.25">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spans="1:26" ht="15.75" customHeight="1" x14ac:dyDescent="0.25">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spans="1:26" ht="15.75" customHeight="1" x14ac:dyDescent="0.25">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spans="1:26" ht="15.75" customHeight="1" x14ac:dyDescent="0.25">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spans="1:26" ht="15.75" customHeight="1" x14ac:dyDescent="0.25">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spans="1:26" ht="15.75" customHeight="1" x14ac:dyDescent="0.25">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spans="1:26" ht="15.75" customHeight="1" x14ac:dyDescent="0.25">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spans="1:26" ht="15.75" customHeight="1" x14ac:dyDescent="0.25">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spans="1:26" ht="15.75" customHeight="1" x14ac:dyDescent="0.25">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spans="1:26" ht="15.75" customHeight="1" x14ac:dyDescent="0.25">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spans="1:26" ht="15.75" customHeight="1" x14ac:dyDescent="0.25">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spans="1:26" ht="15.75" customHeight="1" x14ac:dyDescent="0.25">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spans="1:26" ht="15.75" customHeight="1" x14ac:dyDescent="0.25">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spans="1:26" ht="15.75" customHeight="1" x14ac:dyDescent="0.25">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spans="1:26" ht="15.75" customHeight="1" x14ac:dyDescent="0.25">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spans="1:26" ht="15.75" customHeight="1" x14ac:dyDescent="0.25">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spans="1:26" ht="15.75" customHeight="1" x14ac:dyDescent="0.25">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spans="1:26" ht="15.75" customHeight="1" x14ac:dyDescent="0.25">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spans="1:26" ht="15.75" customHeight="1" x14ac:dyDescent="0.25">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spans="1:26" ht="15.75" customHeight="1" x14ac:dyDescent="0.25">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spans="1:26" ht="15.75" customHeight="1" x14ac:dyDescent="0.25">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spans="1:26" ht="15.75" customHeight="1" x14ac:dyDescent="0.25">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spans="1:26" ht="15.75" customHeight="1" x14ac:dyDescent="0.25">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spans="1:26" ht="15.75" customHeight="1" x14ac:dyDescent="0.25">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spans="1:26" ht="15.75" customHeight="1" x14ac:dyDescent="0.25">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spans="1:26" ht="15.75" customHeight="1" x14ac:dyDescent="0.25">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spans="1:26" ht="15.75" customHeight="1" x14ac:dyDescent="0.25">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spans="1:26" ht="15.75" customHeight="1" x14ac:dyDescent="0.25">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spans="1:26" ht="15.75" customHeight="1" x14ac:dyDescent="0.25">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spans="1:26" ht="15.75" customHeight="1" x14ac:dyDescent="0.25">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spans="1:26" ht="15.75" customHeight="1" x14ac:dyDescent="0.25">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spans="1:26" ht="15.75" customHeight="1" x14ac:dyDescent="0.25">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spans="1:26" ht="15.75" customHeight="1" x14ac:dyDescent="0.25">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spans="1:26" ht="15.75" customHeight="1" x14ac:dyDescent="0.25">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spans="1:26" ht="15.75" customHeight="1" x14ac:dyDescent="0.25">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spans="1:26" ht="15.75" customHeight="1" x14ac:dyDescent="0.25">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spans="1:26" ht="15.75" customHeight="1" x14ac:dyDescent="0.25">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spans="1:26" ht="15.75" customHeight="1" x14ac:dyDescent="0.25">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spans="1:26" ht="15.75" customHeight="1" x14ac:dyDescent="0.25">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spans="1:26" ht="15.75" customHeight="1" x14ac:dyDescent="0.25">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spans="1:26" ht="15.75" customHeight="1" x14ac:dyDescent="0.25">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spans="1:26" ht="15.75" customHeight="1" x14ac:dyDescent="0.25">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spans="1:26" ht="15.75" customHeight="1" x14ac:dyDescent="0.25">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spans="1:26" ht="15.75" customHeight="1" x14ac:dyDescent="0.25">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spans="1:26" ht="15.75" customHeight="1" x14ac:dyDescent="0.25">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spans="1:26" ht="15.75" customHeight="1" x14ac:dyDescent="0.25">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spans="1:26" ht="15.75" customHeight="1" x14ac:dyDescent="0.25">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spans="1:26" ht="15.75" customHeight="1" x14ac:dyDescent="0.25">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spans="1:26" ht="15.75" customHeight="1" x14ac:dyDescent="0.25">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spans="1:26" ht="15.75" customHeight="1" x14ac:dyDescent="0.25">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spans="1:26" ht="15.75" customHeight="1" x14ac:dyDescent="0.25">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spans="1:26" ht="15.75" customHeight="1" x14ac:dyDescent="0.25">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spans="1:26" ht="15.75" customHeight="1" x14ac:dyDescent="0.25">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spans="1:26" ht="15.75" customHeight="1" x14ac:dyDescent="0.25">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spans="1:26" ht="15.75" customHeight="1" x14ac:dyDescent="0.25">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spans="1:26" ht="15.75" customHeight="1" x14ac:dyDescent="0.25">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spans="1:26" ht="15.75" customHeight="1" x14ac:dyDescent="0.25">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spans="1:26" ht="15.75" customHeight="1" x14ac:dyDescent="0.25">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spans="1:26" ht="15.75" customHeight="1" x14ac:dyDescent="0.25">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spans="1:26" ht="15.75" customHeight="1" x14ac:dyDescent="0.25">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spans="1:26" ht="15.75" customHeight="1" x14ac:dyDescent="0.25">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spans="1:26" ht="15.75" customHeight="1" x14ac:dyDescent="0.25">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spans="1:26" ht="15.75" customHeight="1" x14ac:dyDescent="0.25">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spans="1:26" ht="15.75" customHeight="1" x14ac:dyDescent="0.25">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spans="1:26" ht="15.75" customHeight="1" x14ac:dyDescent="0.25">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spans="1:26" ht="15.75" customHeight="1" x14ac:dyDescent="0.25">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spans="1:26" ht="15.75" customHeight="1" x14ac:dyDescent="0.25">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spans="1:26" ht="15.75" customHeight="1" x14ac:dyDescent="0.25">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spans="1:26" ht="15.75" customHeight="1" x14ac:dyDescent="0.25">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spans="1:26" ht="15.75" customHeight="1" x14ac:dyDescent="0.25">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spans="1:26" ht="15.75" customHeight="1" x14ac:dyDescent="0.25">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spans="1:26" ht="15.75" customHeight="1" x14ac:dyDescent="0.25">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spans="1:26" ht="15.75" customHeight="1" x14ac:dyDescent="0.25">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spans="1:26" ht="15.75" customHeight="1" x14ac:dyDescent="0.25">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spans="1:26" ht="15.75" customHeight="1" x14ac:dyDescent="0.25">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spans="1:26" ht="15.75" customHeight="1" x14ac:dyDescent="0.25">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spans="1:26" ht="15.75" customHeight="1" x14ac:dyDescent="0.25">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spans="1:26" ht="15.75" customHeight="1" x14ac:dyDescent="0.25">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spans="1:26" ht="15.75" customHeight="1" x14ac:dyDescent="0.25">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spans="1:26" ht="15.75" customHeight="1" x14ac:dyDescent="0.25">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spans="1:26" ht="15.75" customHeight="1" x14ac:dyDescent="0.25">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spans="1:26" ht="15.75" customHeight="1" x14ac:dyDescent="0.25">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spans="1:26" ht="15.75" customHeight="1" x14ac:dyDescent="0.25">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spans="1:26" ht="15.75" customHeight="1" x14ac:dyDescent="0.25">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spans="1:26" ht="15.75" customHeight="1" x14ac:dyDescent="0.25">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spans="1:26" ht="15.75" customHeight="1" x14ac:dyDescent="0.25">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spans="1:26" ht="15.75" customHeight="1" x14ac:dyDescent="0.25">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spans="1:26" ht="15.75" customHeight="1" x14ac:dyDescent="0.25">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spans="1:26" ht="15.75" customHeight="1" x14ac:dyDescent="0.25">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spans="1:26" ht="15.75" customHeight="1" x14ac:dyDescent="0.25">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spans="1:26" ht="15.75" customHeight="1" x14ac:dyDescent="0.25">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spans="1:26" ht="15.75" customHeight="1" x14ac:dyDescent="0.25">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spans="1:26" ht="15.75" customHeight="1" x14ac:dyDescent="0.25">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spans="1:26" ht="15.75" customHeight="1" x14ac:dyDescent="0.25">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spans="1:26" ht="15.75" customHeight="1" x14ac:dyDescent="0.25">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spans="1:26" ht="15.75" customHeight="1" x14ac:dyDescent="0.25">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spans="1:26" ht="15.75" customHeight="1" x14ac:dyDescent="0.25">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spans="1:26" ht="15.75" customHeight="1" x14ac:dyDescent="0.25">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spans="1:26" ht="15.75" customHeight="1" x14ac:dyDescent="0.25">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spans="1:26" ht="15.75" customHeight="1" x14ac:dyDescent="0.25">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spans="1:26" ht="15.75" customHeight="1" x14ac:dyDescent="0.25">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spans="1:26" ht="15.75" customHeight="1" x14ac:dyDescent="0.25">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spans="1:26" ht="15.75" customHeight="1" x14ac:dyDescent="0.25">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spans="1:26" ht="15.75" customHeight="1" x14ac:dyDescent="0.25">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spans="1:26" ht="15.75" customHeight="1" x14ac:dyDescent="0.25">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spans="1:26" ht="15.75" customHeight="1" x14ac:dyDescent="0.25">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spans="1:26" ht="15.75" customHeight="1" x14ac:dyDescent="0.25">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spans="1:26" ht="15.75" customHeight="1" x14ac:dyDescent="0.25">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spans="1:26" ht="15.75" customHeight="1" x14ac:dyDescent="0.25">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spans="1:26" ht="15.75" customHeight="1" x14ac:dyDescent="0.25">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spans="1:26" ht="15.75" customHeight="1" x14ac:dyDescent="0.25">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spans="1:26" ht="15.75" customHeight="1" x14ac:dyDescent="0.25">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spans="1:26" ht="15.75" customHeight="1" x14ac:dyDescent="0.25">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spans="1:26" ht="15.75" customHeight="1" x14ac:dyDescent="0.25">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spans="1:26" ht="15.75" customHeight="1" x14ac:dyDescent="0.25">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spans="1:26" ht="15.75" customHeight="1" x14ac:dyDescent="0.25">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spans="1:26" ht="15.75" customHeight="1" x14ac:dyDescent="0.25">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spans="1:26" ht="15.75" customHeight="1" x14ac:dyDescent="0.25">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spans="1:26" ht="15.75" customHeight="1" x14ac:dyDescent="0.25">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spans="1:26" ht="15.75" customHeight="1" x14ac:dyDescent="0.25">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spans="1:26" ht="15.75" customHeight="1" x14ac:dyDescent="0.25">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spans="1:26" ht="15.75" customHeight="1" x14ac:dyDescent="0.25">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spans="1:26" ht="15.75" customHeight="1" x14ac:dyDescent="0.25">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spans="1:26" ht="15.75" customHeight="1" x14ac:dyDescent="0.25">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spans="1:26" ht="15.75" customHeight="1" x14ac:dyDescent="0.25">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spans="1:26" ht="15.75" customHeight="1" x14ac:dyDescent="0.25">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spans="1:26" ht="15.75" customHeight="1" x14ac:dyDescent="0.25">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spans="1:26" ht="15.75" customHeight="1" x14ac:dyDescent="0.25">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spans="1:26" ht="15.75" customHeight="1" x14ac:dyDescent="0.25">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spans="1:26" ht="15.75" customHeight="1" x14ac:dyDescent="0.25">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spans="1:26" ht="15.75" customHeight="1" x14ac:dyDescent="0.25">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spans="1:26" ht="15.75" customHeight="1" x14ac:dyDescent="0.25">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spans="1:26" ht="15.75" customHeight="1" x14ac:dyDescent="0.25">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spans="1:26" ht="15.75" customHeight="1" x14ac:dyDescent="0.25">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spans="1:26" ht="15.75" customHeight="1" x14ac:dyDescent="0.25">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spans="1:26" ht="15.75" customHeight="1" x14ac:dyDescent="0.25">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spans="1:26" ht="15.75" customHeight="1" x14ac:dyDescent="0.25">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spans="1:26" ht="15.75" customHeight="1" x14ac:dyDescent="0.25">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spans="1:26" ht="15.75" customHeight="1" x14ac:dyDescent="0.25">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spans="1:26" ht="15.75" customHeight="1" x14ac:dyDescent="0.25">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spans="1:26" ht="15.75" customHeight="1" x14ac:dyDescent="0.25">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spans="1:26" ht="15.75" customHeight="1" x14ac:dyDescent="0.25">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spans="1:26" ht="15.75" customHeight="1" x14ac:dyDescent="0.25">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spans="1:26" ht="15.75" customHeight="1" x14ac:dyDescent="0.25">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spans="1:26" ht="15.75" customHeight="1" x14ac:dyDescent="0.25">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spans="1:26" ht="15.75" customHeight="1" x14ac:dyDescent="0.25">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spans="1:26" ht="15.75" customHeight="1" x14ac:dyDescent="0.25">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spans="1:26" ht="15.75" customHeight="1" x14ac:dyDescent="0.25">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spans="1:26" ht="15.75" customHeight="1" x14ac:dyDescent="0.25">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spans="1:26" ht="15.75" customHeight="1" x14ac:dyDescent="0.25">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spans="1:26" ht="15.75" customHeight="1" x14ac:dyDescent="0.25">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spans="1:26" ht="15.75" customHeight="1" x14ac:dyDescent="0.25">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spans="1:26" ht="15.75" customHeight="1" x14ac:dyDescent="0.25">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spans="1:26" ht="15.75" customHeight="1" x14ac:dyDescent="0.25">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spans="1:26" ht="15.75" customHeight="1" x14ac:dyDescent="0.25">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spans="1:26" ht="15.75" customHeight="1" x14ac:dyDescent="0.25">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spans="1:26" ht="15.75" customHeight="1" x14ac:dyDescent="0.25">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spans="1:26" ht="15.75" customHeight="1" x14ac:dyDescent="0.25">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spans="1:26" ht="15.75" customHeight="1" x14ac:dyDescent="0.25">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spans="1:26" ht="15.75" customHeight="1" x14ac:dyDescent="0.25">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spans="1:26" ht="15.75" customHeight="1" x14ac:dyDescent="0.25">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spans="1:26" ht="15.75" customHeight="1" x14ac:dyDescent="0.25">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spans="1:26" ht="15.75" customHeight="1" x14ac:dyDescent="0.25">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spans="1:26" ht="15.75" customHeight="1" x14ac:dyDescent="0.25">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spans="1:26" ht="15.75" customHeight="1" x14ac:dyDescent="0.25">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spans="1:26" ht="15.75" customHeight="1" x14ac:dyDescent="0.25">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spans="1:26" ht="15.75" customHeight="1" x14ac:dyDescent="0.25">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spans="1:26" ht="15.75" customHeight="1" x14ac:dyDescent="0.25">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spans="1:26" ht="15.75" customHeight="1" x14ac:dyDescent="0.25">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spans="1:26" ht="15.75" customHeight="1" x14ac:dyDescent="0.25">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spans="1:26" ht="15.75" customHeight="1" x14ac:dyDescent="0.25">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spans="1:26" ht="15.75" customHeight="1" x14ac:dyDescent="0.25">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spans="1:26" ht="15.75" customHeight="1" x14ac:dyDescent="0.25">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spans="1:26" ht="15.75" customHeight="1" x14ac:dyDescent="0.25">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spans="1:26" ht="15.75" customHeight="1" x14ac:dyDescent="0.25">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spans="1:26" ht="15.75" customHeight="1" x14ac:dyDescent="0.25">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spans="1:26" ht="15.75" customHeight="1" x14ac:dyDescent="0.25">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spans="1:26" ht="15.75" customHeight="1" x14ac:dyDescent="0.25">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spans="1:26" ht="15.75" customHeight="1" x14ac:dyDescent="0.25">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spans="1:26" ht="15.75" customHeight="1" x14ac:dyDescent="0.25">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spans="1:26" ht="15.75" customHeight="1" x14ac:dyDescent="0.25">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spans="1:26" ht="15.75" customHeight="1" x14ac:dyDescent="0.25">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spans="1:26" ht="15.75" customHeight="1" x14ac:dyDescent="0.25">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spans="1:26" ht="15.75" customHeight="1" x14ac:dyDescent="0.25">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spans="1:26" ht="15.75" customHeight="1" x14ac:dyDescent="0.25">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spans="1:26" ht="15.75" customHeight="1" x14ac:dyDescent="0.25">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spans="1:26" ht="15.75" customHeight="1" x14ac:dyDescent="0.25">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spans="1:26" ht="15.75" customHeight="1" x14ac:dyDescent="0.25">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spans="1:26" ht="15.75" customHeight="1" x14ac:dyDescent="0.25">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spans="1:26" ht="15.75" customHeight="1" x14ac:dyDescent="0.25">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spans="1:26" ht="15.75" customHeight="1" x14ac:dyDescent="0.25">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spans="1:26" ht="15.75" customHeight="1" x14ac:dyDescent="0.25">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spans="1:26" ht="15.75" customHeight="1" x14ac:dyDescent="0.25">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spans="1:26" ht="15.75" customHeight="1" x14ac:dyDescent="0.25">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spans="1:26" ht="15.75" customHeight="1" x14ac:dyDescent="0.25">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spans="1:26" ht="15.75" customHeight="1" x14ac:dyDescent="0.25">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spans="1:26" ht="15.75" customHeight="1" x14ac:dyDescent="0.25">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spans="1:26" ht="15.75" customHeight="1" x14ac:dyDescent="0.25">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spans="1:26" ht="15.75" customHeight="1" x14ac:dyDescent="0.25">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spans="1:26" ht="15.75" customHeight="1" x14ac:dyDescent="0.25">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spans="1:26" ht="15.75" customHeight="1" x14ac:dyDescent="0.25">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spans="1:26" ht="15.75" customHeight="1" x14ac:dyDescent="0.25">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spans="1:26" ht="15.75" customHeight="1" x14ac:dyDescent="0.25">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spans="1:26" ht="15.75" customHeight="1" x14ac:dyDescent="0.25">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spans="1:26" ht="15.75" customHeight="1" x14ac:dyDescent="0.25">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spans="1:26" ht="15.75" customHeight="1" x14ac:dyDescent="0.25">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spans="1:26" ht="15.75" customHeight="1" x14ac:dyDescent="0.25">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spans="1:26" ht="15.75" customHeight="1" x14ac:dyDescent="0.25">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spans="1:26" ht="15.75" customHeight="1" x14ac:dyDescent="0.25">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spans="1:26" ht="15.75" customHeight="1" x14ac:dyDescent="0.25">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spans="1:26" ht="15.75" customHeight="1" x14ac:dyDescent="0.25">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spans="1:26" ht="15.75" customHeight="1" x14ac:dyDescent="0.25">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spans="1:26" ht="15.75" customHeight="1" x14ac:dyDescent="0.25">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spans="1:26" ht="15.75" customHeight="1" x14ac:dyDescent="0.25">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spans="1:26" ht="15.75" customHeight="1" x14ac:dyDescent="0.25">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spans="1:26" ht="15.75" customHeight="1" x14ac:dyDescent="0.25">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spans="1:26" ht="15.75" customHeight="1" x14ac:dyDescent="0.25">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spans="1:26" ht="15.75" customHeight="1" x14ac:dyDescent="0.25">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spans="1:26" ht="15.75" customHeight="1" x14ac:dyDescent="0.25">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spans="1:26" ht="15.75" customHeight="1" x14ac:dyDescent="0.25">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spans="1:26" ht="15.75" customHeight="1" x14ac:dyDescent="0.25">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spans="1:26" ht="15.75" customHeight="1" x14ac:dyDescent="0.25">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spans="1:26" ht="15.75" customHeight="1" x14ac:dyDescent="0.25">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spans="1:26" ht="15.75" customHeight="1" x14ac:dyDescent="0.25">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spans="1:26" ht="15.75" customHeight="1" x14ac:dyDescent="0.25">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spans="1:26" ht="15.75" customHeight="1" x14ac:dyDescent="0.25">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spans="1:26" ht="15.75" customHeight="1" x14ac:dyDescent="0.25">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spans="1:26" ht="15.75" customHeight="1" x14ac:dyDescent="0.25">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spans="1:26" ht="15.75" customHeight="1" x14ac:dyDescent="0.25">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spans="1:26" ht="15.75" customHeight="1" x14ac:dyDescent="0.25">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spans="1:26" ht="15.75" customHeight="1" x14ac:dyDescent="0.25">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spans="1:26" ht="15.75" customHeight="1" x14ac:dyDescent="0.25">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spans="1:26" ht="15.75" customHeight="1" x14ac:dyDescent="0.25">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spans="1:26" ht="15.75" customHeight="1" x14ac:dyDescent="0.25">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spans="1:26" ht="15.75" customHeight="1" x14ac:dyDescent="0.25">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spans="1:26" ht="15.75" customHeight="1" x14ac:dyDescent="0.25">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spans="1:26" ht="15.75" customHeight="1" x14ac:dyDescent="0.25">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spans="1:26" ht="15.75" customHeight="1" x14ac:dyDescent="0.25">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spans="1:26" ht="15.75" customHeight="1" x14ac:dyDescent="0.25">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spans="1:26" ht="15.75" customHeight="1" x14ac:dyDescent="0.25">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spans="1:26" ht="15.75" customHeight="1" x14ac:dyDescent="0.25">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spans="1:26" ht="15.75" customHeight="1" x14ac:dyDescent="0.25">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spans="1:26" ht="15.75" customHeight="1" x14ac:dyDescent="0.25">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spans="1:26" ht="15.75" customHeight="1" x14ac:dyDescent="0.25">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spans="1:26" ht="15.75" customHeight="1" x14ac:dyDescent="0.25">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spans="1:26" ht="15.75" customHeight="1" x14ac:dyDescent="0.25">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spans="1:26" ht="15.75" customHeight="1" x14ac:dyDescent="0.25">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spans="1:26" ht="15.75" customHeight="1" x14ac:dyDescent="0.25">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spans="1:26" ht="15.75" customHeight="1" x14ac:dyDescent="0.25">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spans="1:26" ht="15.75" customHeight="1" x14ac:dyDescent="0.25">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spans="1:26" ht="15.75" customHeight="1" x14ac:dyDescent="0.25">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spans="1:26" ht="15.75" customHeight="1" x14ac:dyDescent="0.25">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spans="1:26" ht="15.75" customHeight="1" x14ac:dyDescent="0.25">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spans="1:26" ht="15.75" customHeight="1" x14ac:dyDescent="0.25">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spans="1:26" ht="15.75" customHeight="1" x14ac:dyDescent="0.25">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spans="1:26" ht="15.75" customHeight="1" x14ac:dyDescent="0.25">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spans="1:26" ht="15.75" customHeight="1" x14ac:dyDescent="0.25">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spans="1:26" ht="15.75" customHeight="1" x14ac:dyDescent="0.25">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spans="1:26" ht="15.75" customHeight="1" x14ac:dyDescent="0.25">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spans="1:26" ht="15.75" customHeight="1" x14ac:dyDescent="0.25">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spans="1:26" ht="15.75" customHeight="1" x14ac:dyDescent="0.25">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spans="1:26" ht="15.75" customHeight="1" x14ac:dyDescent="0.25">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spans="1:26" ht="15.75" customHeight="1" x14ac:dyDescent="0.25">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spans="1:26" ht="15.75" customHeight="1" x14ac:dyDescent="0.25">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spans="1:26" ht="15.75" customHeight="1" x14ac:dyDescent="0.25">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spans="1:26" ht="15.75" customHeight="1" x14ac:dyDescent="0.25">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spans="1:26" ht="15.75" customHeight="1" x14ac:dyDescent="0.25">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spans="1:26" ht="15.75" customHeight="1" x14ac:dyDescent="0.25">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spans="1:26" ht="15.75" customHeight="1" x14ac:dyDescent="0.25">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spans="1:26" ht="15.75" customHeight="1" x14ac:dyDescent="0.25">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spans="1:26" ht="15.75" customHeight="1" x14ac:dyDescent="0.25">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spans="1:26" ht="15.75" customHeight="1" x14ac:dyDescent="0.25">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spans="1:26" ht="15.75" customHeight="1" x14ac:dyDescent="0.25">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spans="1:26" ht="15.75" customHeight="1" x14ac:dyDescent="0.25">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spans="1:26" ht="15.75" customHeight="1" x14ac:dyDescent="0.25">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spans="1:26" ht="15.75" customHeight="1" x14ac:dyDescent="0.25">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spans="1:26" ht="15.75" customHeight="1" x14ac:dyDescent="0.25">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spans="1:26" ht="15.75" customHeight="1" x14ac:dyDescent="0.25">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spans="1:26" ht="15.75" customHeight="1" x14ac:dyDescent="0.25">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spans="1:26" ht="15.75" customHeight="1" x14ac:dyDescent="0.25">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spans="1:26" ht="15.75" customHeight="1" x14ac:dyDescent="0.25">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spans="1:26" ht="15.75" customHeight="1" x14ac:dyDescent="0.25">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spans="1:26" ht="15.75" customHeight="1" x14ac:dyDescent="0.25">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spans="1:26" ht="15.75" customHeight="1" x14ac:dyDescent="0.25">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spans="1:26" ht="15.75" customHeight="1" x14ac:dyDescent="0.25">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spans="1:26" ht="15.75" customHeight="1" x14ac:dyDescent="0.25">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spans="1:26" ht="15.75" customHeight="1" x14ac:dyDescent="0.25">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spans="1:26" ht="15.75" customHeight="1" x14ac:dyDescent="0.25">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spans="1:26" ht="15.75" customHeight="1" x14ac:dyDescent="0.25">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spans="1:26" ht="15.75" customHeight="1" x14ac:dyDescent="0.25">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spans="1:26" ht="15.75" customHeight="1" x14ac:dyDescent="0.25">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spans="1:26" ht="15.75" customHeight="1" x14ac:dyDescent="0.25">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spans="1:26" ht="15.75" customHeight="1" x14ac:dyDescent="0.25">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spans="1:26" ht="15.75" customHeight="1" x14ac:dyDescent="0.25">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spans="1:26" ht="15.75" customHeight="1" x14ac:dyDescent="0.25">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spans="1:26" ht="15.75" customHeight="1" x14ac:dyDescent="0.25">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spans="1:26" ht="15.75" customHeight="1" x14ac:dyDescent="0.25">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spans="1:26" ht="15.75" customHeight="1" x14ac:dyDescent="0.25">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spans="1:26" ht="15.75" customHeight="1" x14ac:dyDescent="0.25">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spans="1:26" ht="15.75" customHeight="1" x14ac:dyDescent="0.25">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spans="1:26" ht="15.75" customHeight="1" x14ac:dyDescent="0.25">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spans="1:26" ht="15.75" customHeight="1" x14ac:dyDescent="0.25">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spans="1:26" ht="15.75" customHeight="1" x14ac:dyDescent="0.25">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spans="1:26" ht="15.75" customHeight="1" x14ac:dyDescent="0.25">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spans="1:26" ht="15.75" customHeight="1" x14ac:dyDescent="0.25">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spans="1:26" ht="15.75" customHeight="1" x14ac:dyDescent="0.25">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spans="1:26" ht="15.75" customHeight="1" x14ac:dyDescent="0.25">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spans="1:26" ht="15.75" customHeight="1" x14ac:dyDescent="0.25">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spans="1:26" ht="15.75" customHeight="1" x14ac:dyDescent="0.25">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spans="1:26" ht="15.75" customHeight="1" x14ac:dyDescent="0.25">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spans="1:26" ht="15.75" customHeight="1" x14ac:dyDescent="0.25">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spans="1:26" ht="15.75" customHeight="1" x14ac:dyDescent="0.25">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spans="1:26" ht="15.75" customHeight="1" x14ac:dyDescent="0.25">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spans="1:26" ht="15.75" customHeight="1" x14ac:dyDescent="0.25">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spans="1:26" ht="15.75" customHeight="1" x14ac:dyDescent="0.25">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spans="1:26" ht="15.75" customHeight="1" x14ac:dyDescent="0.25">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spans="1:26" ht="15.75" customHeight="1" x14ac:dyDescent="0.25">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spans="1:26" ht="15.75" customHeight="1" x14ac:dyDescent="0.25">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spans="1:26" ht="15.75" customHeight="1" x14ac:dyDescent="0.25">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spans="1:26" ht="15.75" customHeight="1" x14ac:dyDescent="0.25">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spans="1:26" ht="15.75" customHeight="1" x14ac:dyDescent="0.25">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spans="1:26" ht="15.75" customHeight="1" x14ac:dyDescent="0.25">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spans="1:26" ht="15.75" customHeight="1" x14ac:dyDescent="0.25">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spans="1:26" ht="15.75" customHeight="1" x14ac:dyDescent="0.25">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spans="1:26" ht="15.75" customHeight="1" x14ac:dyDescent="0.25">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spans="1:26" ht="15.75" customHeight="1" x14ac:dyDescent="0.25">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spans="1:26" ht="15.75" customHeight="1" x14ac:dyDescent="0.25">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spans="1:26" ht="15.75" customHeight="1" x14ac:dyDescent="0.25">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spans="1:26" ht="15.75" customHeight="1" x14ac:dyDescent="0.25">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spans="1:26" ht="15.75" customHeight="1" x14ac:dyDescent="0.25">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spans="1:26" ht="15.75" customHeight="1" x14ac:dyDescent="0.25">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spans="1:26" ht="15.75" customHeight="1" x14ac:dyDescent="0.25">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spans="1:26" ht="15.75" customHeight="1" x14ac:dyDescent="0.25">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spans="1:26" ht="15.75" customHeight="1" x14ac:dyDescent="0.25">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spans="1:26" ht="15.75" customHeight="1" x14ac:dyDescent="0.25">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spans="1:26" ht="15.75" customHeight="1" x14ac:dyDescent="0.25">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spans="1:26" ht="15.75" customHeight="1" x14ac:dyDescent="0.25">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spans="1:26" ht="15.75" customHeight="1" x14ac:dyDescent="0.25">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spans="1:26" ht="15.75" customHeight="1" x14ac:dyDescent="0.25">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spans="1:26" ht="15.75" customHeight="1" x14ac:dyDescent="0.25">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spans="1:26" ht="15.75" customHeight="1" x14ac:dyDescent="0.25">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spans="1:26" ht="15.75" customHeight="1" x14ac:dyDescent="0.25">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spans="1:26" ht="15.75" customHeight="1" x14ac:dyDescent="0.25">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spans="1:26" ht="15.75" customHeight="1" x14ac:dyDescent="0.25">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spans="1:26" ht="15.75" customHeight="1" x14ac:dyDescent="0.25">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spans="1:26" ht="15.75" customHeight="1" x14ac:dyDescent="0.25">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spans="1:26" ht="15.75" customHeight="1" x14ac:dyDescent="0.25">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spans="1:26" ht="15.75" customHeight="1" x14ac:dyDescent="0.25">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spans="1:26" ht="15.75" customHeight="1" x14ac:dyDescent="0.25">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spans="1:26" ht="15.75" customHeight="1" x14ac:dyDescent="0.25">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spans="1:26" ht="15.75" customHeight="1" x14ac:dyDescent="0.25">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spans="1:26" ht="15.75" customHeight="1" x14ac:dyDescent="0.25">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spans="1:26" ht="15.75" customHeight="1" x14ac:dyDescent="0.25">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spans="1:26" ht="15.75" customHeight="1" x14ac:dyDescent="0.25">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spans="1:26" ht="15.75" customHeight="1" x14ac:dyDescent="0.25">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spans="1:26" ht="15.75" customHeight="1" x14ac:dyDescent="0.25">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spans="1:26" ht="15.75" customHeight="1" x14ac:dyDescent="0.25">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spans="1:26" ht="15.75" customHeight="1" x14ac:dyDescent="0.25">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spans="1:26" ht="15.75" customHeight="1" x14ac:dyDescent="0.25">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spans="1:26" ht="15.75" customHeight="1" x14ac:dyDescent="0.25">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spans="1:26" ht="15.75" customHeight="1" x14ac:dyDescent="0.25">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spans="1:26" ht="15.75" customHeight="1" x14ac:dyDescent="0.25">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spans="1:26" ht="15.75" customHeight="1" x14ac:dyDescent="0.25">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spans="1:26" ht="15.75" customHeight="1" x14ac:dyDescent="0.25">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spans="1:26" ht="15.75" customHeight="1" x14ac:dyDescent="0.25">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spans="1:26" ht="15.75" customHeight="1" x14ac:dyDescent="0.25">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spans="1:26" ht="15.75" customHeight="1" x14ac:dyDescent="0.25">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spans="1:26" ht="15.75" customHeight="1" x14ac:dyDescent="0.25">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spans="1:26" ht="15.75" customHeight="1" x14ac:dyDescent="0.25">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spans="1:26" ht="15.75" customHeight="1" x14ac:dyDescent="0.25">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spans="1:26" ht="15.75" customHeight="1" x14ac:dyDescent="0.25">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spans="1:26" ht="15.75" customHeight="1" x14ac:dyDescent="0.25">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spans="1:26" ht="15.75" customHeight="1" x14ac:dyDescent="0.25">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spans="1:26" ht="15.75" customHeight="1" x14ac:dyDescent="0.25">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spans="1:26" ht="15.75" customHeight="1" x14ac:dyDescent="0.25">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spans="1:26" ht="15.75" customHeight="1" x14ac:dyDescent="0.25">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spans="1:26" ht="15.75" customHeight="1" x14ac:dyDescent="0.25">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spans="1:26" ht="15.75" customHeight="1" x14ac:dyDescent="0.25">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spans="1:26" ht="15.75" customHeight="1" x14ac:dyDescent="0.25">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spans="1:26" ht="15.75" customHeight="1" x14ac:dyDescent="0.25">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spans="1:26" ht="15.75" customHeight="1" x14ac:dyDescent="0.25">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spans="1:26" ht="15.75" customHeight="1" x14ac:dyDescent="0.25">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spans="1:26" ht="15.75" customHeight="1" x14ac:dyDescent="0.25">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spans="1:26" ht="15.75" customHeight="1" x14ac:dyDescent="0.25">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spans="1:26" ht="15.75" customHeight="1" x14ac:dyDescent="0.25">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spans="1:26" ht="15.75" customHeight="1" x14ac:dyDescent="0.25">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spans="1:26" ht="15.75" customHeight="1" x14ac:dyDescent="0.25">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spans="1:26" ht="15.75" customHeight="1" x14ac:dyDescent="0.25">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spans="1:26" ht="15.75" customHeight="1" x14ac:dyDescent="0.25">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spans="1:26" ht="15.75" customHeight="1" x14ac:dyDescent="0.25">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spans="1:26" ht="15.75" customHeight="1" x14ac:dyDescent="0.25">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spans="1:26" ht="15.75" customHeight="1" x14ac:dyDescent="0.25">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spans="1:26" ht="15.75" customHeight="1" x14ac:dyDescent="0.25">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spans="1:26" ht="15.75" customHeight="1" x14ac:dyDescent="0.25">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spans="1:26" ht="15.75" customHeight="1" x14ac:dyDescent="0.25">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spans="1:26" ht="15.75" customHeight="1" x14ac:dyDescent="0.25">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spans="1:26" ht="15.75" customHeight="1" x14ac:dyDescent="0.25">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spans="1:26" ht="15.75" customHeight="1" x14ac:dyDescent="0.25">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spans="1:26" ht="15.75" customHeight="1" x14ac:dyDescent="0.25">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spans="1:26" ht="15.75" customHeight="1" x14ac:dyDescent="0.25">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spans="1:26" ht="15.75" customHeight="1" x14ac:dyDescent="0.25">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spans="1:26" ht="15.75" customHeight="1" x14ac:dyDescent="0.25">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spans="1:26" ht="15.75" customHeight="1" x14ac:dyDescent="0.25">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spans="1:26" ht="15.75" customHeight="1" x14ac:dyDescent="0.25">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spans="1:26" ht="15.75" customHeight="1" x14ac:dyDescent="0.25">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spans="1:26" ht="15.75" customHeight="1" x14ac:dyDescent="0.25">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spans="1:26" ht="15.75" customHeight="1" x14ac:dyDescent="0.25">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spans="1:26" ht="15.75" customHeight="1" x14ac:dyDescent="0.25">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spans="1:26" ht="15.75" customHeight="1" x14ac:dyDescent="0.25">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spans="1:26" ht="15.75" customHeight="1" x14ac:dyDescent="0.25">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spans="1:26" ht="15.75" customHeight="1" x14ac:dyDescent="0.25">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spans="1:26" ht="15.75" customHeight="1" x14ac:dyDescent="0.25">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spans="1:26" ht="15.75" customHeight="1" x14ac:dyDescent="0.25">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spans="1:26" ht="15.75" customHeight="1" x14ac:dyDescent="0.25">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spans="1:26" ht="15.75" customHeight="1" x14ac:dyDescent="0.25">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spans="1:26" ht="15.75" customHeight="1" x14ac:dyDescent="0.25">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spans="1:26" ht="15.75" customHeight="1" x14ac:dyDescent="0.25">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spans="1:26" ht="15.75" customHeight="1" x14ac:dyDescent="0.25">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spans="1:26" ht="15.75" customHeight="1" x14ac:dyDescent="0.25">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spans="1:26" ht="15.75" customHeight="1" x14ac:dyDescent="0.25">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spans="1:26" ht="15.75" customHeight="1" x14ac:dyDescent="0.25">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spans="1:26" ht="15.75" customHeight="1" x14ac:dyDescent="0.25">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spans="1:26" ht="15.75" customHeight="1" x14ac:dyDescent="0.25">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spans="1:26" ht="15.75" customHeight="1" x14ac:dyDescent="0.25">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spans="1:26" ht="15.75" customHeight="1" x14ac:dyDescent="0.25">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spans="1:26" ht="15.75" customHeight="1" x14ac:dyDescent="0.25">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spans="1:26" ht="15.75" customHeight="1" x14ac:dyDescent="0.25">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spans="1:26" ht="15.75" customHeight="1" x14ac:dyDescent="0.25">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spans="1:26" ht="15.75" customHeight="1" x14ac:dyDescent="0.25">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spans="1:26" ht="15.75" customHeight="1" x14ac:dyDescent="0.25">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spans="1:26" ht="15.75" customHeight="1" x14ac:dyDescent="0.25">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spans="1:26" ht="15.75" customHeight="1" x14ac:dyDescent="0.25">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spans="1:26" ht="15.75" customHeight="1" x14ac:dyDescent="0.25">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spans="1:26" ht="15.75" customHeight="1" x14ac:dyDescent="0.25">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spans="1:26" ht="15.75" customHeight="1" x14ac:dyDescent="0.25">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spans="1:26" ht="15.75" customHeight="1" x14ac:dyDescent="0.25">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spans="1:26" ht="15.75" customHeight="1" x14ac:dyDescent="0.25">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spans="1:26" ht="15.75" customHeight="1" x14ac:dyDescent="0.25">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spans="1:26" ht="15.75" customHeight="1" x14ac:dyDescent="0.25">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spans="1:26" ht="15.75" customHeight="1" x14ac:dyDescent="0.25">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spans="1:26" ht="15.75" customHeight="1" x14ac:dyDescent="0.25">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spans="1:26" ht="15.75" customHeight="1" x14ac:dyDescent="0.25">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spans="1:26" ht="15.75" customHeight="1" x14ac:dyDescent="0.25">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spans="1:26" ht="15.75" customHeight="1" x14ac:dyDescent="0.25">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spans="1:26" ht="15.75" customHeight="1" x14ac:dyDescent="0.25">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mergeCells count="172">
    <mergeCell ref="K50:N51"/>
    <mergeCell ref="O50:O51"/>
    <mergeCell ref="P50:R51"/>
    <mergeCell ref="S50:S51"/>
    <mergeCell ref="T50:T51"/>
    <mergeCell ref="U50:W51"/>
    <mergeCell ref="A48:F48"/>
    <mergeCell ref="H48:L48"/>
    <mergeCell ref="N48:R48"/>
    <mergeCell ref="S48:W48"/>
    <mergeCell ref="A49:N49"/>
    <mergeCell ref="P49:R49"/>
    <mergeCell ref="U49:W49"/>
    <mergeCell ref="K45:K46"/>
    <mergeCell ref="K38:K39"/>
    <mergeCell ref="L38:L39"/>
    <mergeCell ref="M38:M39"/>
    <mergeCell ref="M45:M46"/>
    <mergeCell ref="J47:L47"/>
    <mergeCell ref="P47:R47"/>
    <mergeCell ref="U47:W47"/>
    <mergeCell ref="G40:G41"/>
    <mergeCell ref="J40:J41"/>
    <mergeCell ref="L40:L41"/>
    <mergeCell ref="M40:M41"/>
    <mergeCell ref="N40:N41"/>
    <mergeCell ref="A44:N44"/>
    <mergeCell ref="P44:R44"/>
    <mergeCell ref="U44:W44"/>
    <mergeCell ref="K40:K41"/>
    <mergeCell ref="A42:H42"/>
    <mergeCell ref="J42:L42"/>
    <mergeCell ref="P42:R42"/>
    <mergeCell ref="H43:L43"/>
    <mergeCell ref="N43:R43"/>
    <mergeCell ref="S43:W43"/>
    <mergeCell ref="A45:A46"/>
    <mergeCell ref="B45:B46"/>
    <mergeCell ref="C45:C46"/>
    <mergeCell ref="D45:D46"/>
    <mergeCell ref="A47:H47"/>
    <mergeCell ref="A50:J51"/>
    <mergeCell ref="G36:G37"/>
    <mergeCell ref="G38:G39"/>
    <mergeCell ref="G45:G46"/>
    <mergeCell ref="J36:J37"/>
    <mergeCell ref="J38:J39"/>
    <mergeCell ref="J45:J46"/>
    <mergeCell ref="A43:F43"/>
    <mergeCell ref="D36:D37"/>
    <mergeCell ref="L36:L37"/>
    <mergeCell ref="M36:M37"/>
    <mergeCell ref="A36:A41"/>
    <mergeCell ref="B36:B41"/>
    <mergeCell ref="C36:C39"/>
    <mergeCell ref="H36:H37"/>
    <mergeCell ref="K36:K37"/>
    <mergeCell ref="D38:D39"/>
    <mergeCell ref="H38:H39"/>
    <mergeCell ref="C40:C41"/>
    <mergeCell ref="D40:D41"/>
    <mergeCell ref="D28:D30"/>
    <mergeCell ref="E28:E29"/>
    <mergeCell ref="G28:G30"/>
    <mergeCell ref="G31:G32"/>
    <mergeCell ref="A33:H33"/>
    <mergeCell ref="A34:F34"/>
    <mergeCell ref="A35:N35"/>
    <mergeCell ref="D19:D20"/>
    <mergeCell ref="D31:D32"/>
    <mergeCell ref="C28:C32"/>
    <mergeCell ref="A8:A32"/>
    <mergeCell ref="B8:B32"/>
    <mergeCell ref="D8:D12"/>
    <mergeCell ref="E8:E11"/>
    <mergeCell ref="F8:F11"/>
    <mergeCell ref="F22:F25"/>
    <mergeCell ref="F28:F29"/>
    <mergeCell ref="D13:D14"/>
    <mergeCell ref="D16:D18"/>
    <mergeCell ref="E16:E17"/>
    <mergeCell ref="F16:F17"/>
    <mergeCell ref="C16:C20"/>
    <mergeCell ref="C22:C26"/>
    <mergeCell ref="D22:D26"/>
    <mergeCell ref="E22:E25"/>
    <mergeCell ref="U15:W15"/>
    <mergeCell ref="G8:G12"/>
    <mergeCell ref="G13:G14"/>
    <mergeCell ref="L16:L18"/>
    <mergeCell ref="M16:M18"/>
    <mergeCell ref="N16:N17"/>
    <mergeCell ref="P21:R21"/>
    <mergeCell ref="U21:W21"/>
    <mergeCell ref="J21:L21"/>
    <mergeCell ref="L13:L14"/>
    <mergeCell ref="M13:M14"/>
    <mergeCell ref="P15:R15"/>
    <mergeCell ref="N8:N11"/>
    <mergeCell ref="S8:S11"/>
    <mergeCell ref="G22:G26"/>
    <mergeCell ref="C8:C14"/>
    <mergeCell ref="G16:G18"/>
    <mergeCell ref="G19:G20"/>
    <mergeCell ref="T6:T7"/>
    <mergeCell ref="U6:U7"/>
    <mergeCell ref="V6:V7"/>
    <mergeCell ref="W6:W7"/>
    <mergeCell ref="A6:A7"/>
    <mergeCell ref="B6:B7"/>
    <mergeCell ref="C6:C7"/>
    <mergeCell ref="D6:F6"/>
    <mergeCell ref="G6:G7"/>
    <mergeCell ref="H6:H7"/>
    <mergeCell ref="I6:I7"/>
    <mergeCell ref="M6:M7"/>
    <mergeCell ref="J19:J20"/>
    <mergeCell ref="K19:K20"/>
    <mergeCell ref="L19:L20"/>
    <mergeCell ref="M19:M20"/>
    <mergeCell ref="J13:J14"/>
    <mergeCell ref="K13:K14"/>
    <mergeCell ref="J15:L15"/>
    <mergeCell ref="J16:J18"/>
    <mergeCell ref="K16:K18"/>
    <mergeCell ref="N5:R5"/>
    <mergeCell ref="S5:W5"/>
    <mergeCell ref="A1:B4"/>
    <mergeCell ref="C1:R1"/>
    <mergeCell ref="C2:R2"/>
    <mergeCell ref="C3:R3"/>
    <mergeCell ref="C4:G4"/>
    <mergeCell ref="H4:K4"/>
    <mergeCell ref="A5:J5"/>
    <mergeCell ref="N4:W4"/>
    <mergeCell ref="P33:R33"/>
    <mergeCell ref="U33:W33"/>
    <mergeCell ref="H34:L34"/>
    <mergeCell ref="N34:R34"/>
    <mergeCell ref="S34:W34"/>
    <mergeCell ref="P35:R35"/>
    <mergeCell ref="J22:J26"/>
    <mergeCell ref="J28:J30"/>
    <mergeCell ref="K28:K30"/>
    <mergeCell ref="L28:L30"/>
    <mergeCell ref="M28:M30"/>
    <mergeCell ref="J31:J32"/>
    <mergeCell ref="K31:K32"/>
    <mergeCell ref="J33:L33"/>
    <mergeCell ref="U27:W27"/>
    <mergeCell ref="K22:K26"/>
    <mergeCell ref="J27:L27"/>
    <mergeCell ref="L31:L32"/>
    <mergeCell ref="M31:M32"/>
    <mergeCell ref="L22:L26"/>
    <mergeCell ref="M22:M26"/>
    <mergeCell ref="N22:N25"/>
    <mergeCell ref="P27:R27"/>
    <mergeCell ref="Q6:Q7"/>
    <mergeCell ref="R6:R7"/>
    <mergeCell ref="S6:S7"/>
    <mergeCell ref="M8:M12"/>
    <mergeCell ref="L11:L12"/>
    <mergeCell ref="J6:J7"/>
    <mergeCell ref="L6:L7"/>
    <mergeCell ref="N6:N7"/>
    <mergeCell ref="O6:O7"/>
    <mergeCell ref="P6:P7"/>
    <mergeCell ref="J8:J10"/>
    <mergeCell ref="L8:L9"/>
    <mergeCell ref="K6:K7"/>
    <mergeCell ref="K8:K12"/>
  </mergeCell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4"/>
  <sheetViews>
    <sheetView showGridLines="0" workbookViewId="0">
      <selection activeCell="I30" sqref="I30"/>
    </sheetView>
  </sheetViews>
  <sheetFormatPr baseColWidth="10" defaultColWidth="14.42578125" defaultRowHeight="15" customHeight="1" x14ac:dyDescent="0.25"/>
  <cols>
    <col min="1" max="1" width="10" customWidth="1"/>
    <col min="2" max="2" width="49.140625" customWidth="1"/>
    <col min="3" max="3" width="9.7109375" customWidth="1"/>
    <col min="4" max="4" width="11.42578125" customWidth="1"/>
    <col min="5" max="5" width="11.28515625" customWidth="1"/>
    <col min="6" max="6" width="10.140625" customWidth="1"/>
    <col min="7" max="7" width="11.7109375" customWidth="1"/>
    <col min="8" max="8" width="10.5703125" customWidth="1"/>
    <col min="9" max="9" width="12.28515625" customWidth="1"/>
    <col min="10" max="10" width="11.42578125" customWidth="1"/>
    <col min="11" max="11" width="13.5703125" customWidth="1"/>
    <col min="12" max="26" width="10" customWidth="1"/>
  </cols>
  <sheetData>
    <row r="1" spans="1:26" ht="15.75" x14ac:dyDescent="0.25">
      <c r="A1" s="505"/>
      <c r="B1" s="506"/>
      <c r="C1" s="506"/>
      <c r="D1" s="510" t="s">
        <v>0</v>
      </c>
      <c r="E1" s="511"/>
      <c r="F1" s="511"/>
      <c r="G1" s="511"/>
      <c r="H1" s="511"/>
      <c r="I1" s="511"/>
      <c r="J1" s="511"/>
      <c r="K1" s="511"/>
      <c r="L1" s="511"/>
      <c r="M1" s="511"/>
      <c r="N1" s="512"/>
    </row>
    <row r="2" spans="1:26" ht="15.75" x14ac:dyDescent="0.25">
      <c r="A2" s="507"/>
      <c r="B2" s="300"/>
      <c r="C2" s="300"/>
      <c r="D2" s="513" t="s">
        <v>1</v>
      </c>
      <c r="E2" s="514"/>
      <c r="F2" s="514"/>
      <c r="G2" s="514"/>
      <c r="H2" s="514"/>
      <c r="I2" s="514"/>
      <c r="J2" s="514"/>
      <c r="K2" s="514"/>
      <c r="L2" s="514"/>
      <c r="M2" s="514"/>
      <c r="N2" s="515"/>
    </row>
    <row r="3" spans="1:26" ht="34.5" customHeight="1" thickBot="1" x14ac:dyDescent="0.3">
      <c r="A3" s="507"/>
      <c r="B3" s="300"/>
      <c r="C3" s="300"/>
      <c r="D3" s="516" t="s">
        <v>2</v>
      </c>
      <c r="E3" s="517"/>
      <c r="F3" s="517"/>
      <c r="G3" s="517"/>
      <c r="H3" s="517"/>
      <c r="I3" s="517"/>
      <c r="J3" s="517"/>
      <c r="K3" s="517"/>
      <c r="L3" s="517"/>
      <c r="M3" s="517"/>
      <c r="N3" s="518"/>
      <c r="O3" s="160"/>
      <c r="P3" s="160"/>
      <c r="Q3" s="160"/>
      <c r="R3" s="160"/>
      <c r="S3" s="160"/>
      <c r="T3" s="160"/>
      <c r="U3" s="160"/>
      <c r="V3" s="160"/>
      <c r="W3" s="160"/>
      <c r="X3" s="160"/>
      <c r="Y3" s="160"/>
      <c r="Z3" s="160"/>
    </row>
    <row r="4" spans="1:26" ht="15.75" thickBot="1" x14ac:dyDescent="0.3">
      <c r="A4" s="508"/>
      <c r="B4" s="509"/>
      <c r="C4" s="509"/>
      <c r="D4" s="519" t="s">
        <v>3</v>
      </c>
      <c r="E4" s="509"/>
      <c r="F4" s="509"/>
      <c r="G4" s="509"/>
      <c r="H4" s="520" t="s">
        <v>372</v>
      </c>
      <c r="I4" s="509"/>
      <c r="J4" s="509"/>
      <c r="K4" s="521"/>
      <c r="L4" s="520" t="s">
        <v>371</v>
      </c>
      <c r="M4" s="509"/>
      <c r="N4" s="521"/>
    </row>
    <row r="5" spans="1:26" x14ac:dyDescent="0.25">
      <c r="C5" s="158"/>
      <c r="E5" s="2"/>
      <c r="G5" s="2"/>
      <c r="H5" s="2"/>
      <c r="I5" s="2"/>
      <c r="J5" s="2"/>
    </row>
    <row r="6" spans="1:26" x14ac:dyDescent="0.25">
      <c r="C6" s="158"/>
      <c r="D6" s="159"/>
      <c r="E6" s="524"/>
      <c r="F6" s="300"/>
      <c r="G6" s="524"/>
      <c r="H6" s="300"/>
      <c r="I6" s="524"/>
      <c r="J6" s="300"/>
    </row>
    <row r="7" spans="1:26" ht="24" x14ac:dyDescent="0.25">
      <c r="A7" s="160"/>
      <c r="B7" s="161" t="s">
        <v>318</v>
      </c>
      <c r="C7" s="162" t="s">
        <v>319</v>
      </c>
      <c r="D7" s="163" t="s">
        <v>320</v>
      </c>
      <c r="E7" s="163" t="s">
        <v>321</v>
      </c>
      <c r="F7" s="163" t="s">
        <v>322</v>
      </c>
      <c r="G7" s="163" t="s">
        <v>323</v>
      </c>
      <c r="H7" s="163" t="s">
        <v>324</v>
      </c>
      <c r="I7" s="163" t="s">
        <v>325</v>
      </c>
      <c r="J7" s="163" t="s">
        <v>326</v>
      </c>
      <c r="K7" s="164"/>
      <c r="L7" s="160"/>
      <c r="M7" s="160"/>
      <c r="N7" s="160"/>
    </row>
    <row r="8" spans="1:26" x14ac:dyDescent="0.25">
      <c r="B8" s="165" t="s">
        <v>27</v>
      </c>
      <c r="C8" s="166">
        <v>0.55000000000000004</v>
      </c>
      <c r="D8" s="167">
        <f>'PAM  AVANCE 2020'!O35</f>
        <v>0.33285714285714285</v>
      </c>
      <c r="E8" s="167">
        <f>'PAM AVANCE 2021'!O37</f>
        <v>0.18106349206349209</v>
      </c>
      <c r="F8" s="167">
        <f>'PAM AVANCE 2021'!T37</f>
        <v>0.55000000000000004</v>
      </c>
      <c r="G8" s="177">
        <f>'PAM AVANCE 2022'!O37</f>
        <v>0.37500000000000006</v>
      </c>
      <c r="H8" s="167">
        <f>'PAM AVANCE 2022'!T45</f>
        <v>0</v>
      </c>
      <c r="I8" s="167">
        <f>'PAM AVANCE 2023'!O35</f>
        <v>0</v>
      </c>
      <c r="J8" s="167">
        <f>'PAM AVANCE 2023'!T35</f>
        <v>0</v>
      </c>
      <c r="K8" s="168"/>
    </row>
    <row r="9" spans="1:26" x14ac:dyDescent="0.25">
      <c r="B9" s="165" t="s">
        <v>111</v>
      </c>
      <c r="C9" s="166">
        <v>0.3</v>
      </c>
      <c r="D9" s="167">
        <f>'PAM  AVANCE 2020'!O44</f>
        <v>9.9999999999999992E-2</v>
      </c>
      <c r="E9" s="167">
        <f>'PAM AVANCE 2021'!O46</f>
        <v>5.9999999999999991E-2</v>
      </c>
      <c r="F9" s="167">
        <f>'PAM AVANCE 2021'!T46</f>
        <v>0.3</v>
      </c>
      <c r="G9" s="177">
        <f>'PAM AVANCE 2022'!O46</f>
        <v>8.5749999999999993E-2</v>
      </c>
      <c r="H9" s="167">
        <f>'PAM AVANCE 2022'!T46</f>
        <v>0</v>
      </c>
      <c r="I9" s="167">
        <f>'PAM AVANCE 2023'!O44</f>
        <v>0</v>
      </c>
      <c r="J9" s="167">
        <f>'PAM AVANCE 2023'!T44</f>
        <v>0</v>
      </c>
      <c r="K9" s="168"/>
    </row>
    <row r="10" spans="1:26" x14ac:dyDescent="0.25">
      <c r="B10" s="165" t="s">
        <v>142</v>
      </c>
      <c r="C10" s="166">
        <v>0.15</v>
      </c>
      <c r="D10" s="167">
        <f>'PAM  AVANCE 2020'!O49</f>
        <v>5.2499999999999998E-2</v>
      </c>
      <c r="E10" s="167">
        <f>'PAM AVANCE 2021'!O51</f>
        <v>0.12434999999999999</v>
      </c>
      <c r="F10" s="177">
        <f>'PAM AVANCE 2021'!T51</f>
        <v>0.12936</v>
      </c>
      <c r="G10" s="177">
        <f>'PAM AVANCE 2022'!O51</f>
        <v>2.7E-2</v>
      </c>
      <c r="H10" s="167">
        <f>'PAM AVANCE 2022'!T51</f>
        <v>0</v>
      </c>
      <c r="I10" s="167">
        <f>'PAM AVANCE 2023'!O49</f>
        <v>0</v>
      </c>
      <c r="J10" s="167">
        <f>'PAM AVANCE 2023'!T49</f>
        <v>0</v>
      </c>
      <c r="K10" s="168"/>
    </row>
    <row r="11" spans="1:26" x14ac:dyDescent="0.25">
      <c r="B11" s="169" t="s">
        <v>156</v>
      </c>
      <c r="C11" s="170">
        <v>1</v>
      </c>
      <c r="D11" s="167">
        <f t="shared" ref="D11:J11" si="0">SUM(D8:D10)</f>
        <v>0.48535714285714282</v>
      </c>
      <c r="E11" s="167">
        <f t="shared" si="0"/>
        <v>0.36541349206349205</v>
      </c>
      <c r="F11" s="177">
        <f t="shared" si="0"/>
        <v>0.97936000000000012</v>
      </c>
      <c r="G11" s="177">
        <f t="shared" si="0"/>
        <v>0.48775000000000007</v>
      </c>
      <c r="H11" s="167">
        <f t="shared" si="0"/>
        <v>0</v>
      </c>
      <c r="I11" s="167">
        <f t="shared" si="0"/>
        <v>0</v>
      </c>
      <c r="J11" s="167">
        <f t="shared" si="0"/>
        <v>0</v>
      </c>
      <c r="K11" s="168"/>
    </row>
    <row r="12" spans="1:26" x14ac:dyDescent="0.25">
      <c r="C12" s="158"/>
      <c r="E12" s="2"/>
      <c r="G12" s="2"/>
      <c r="H12" s="2"/>
      <c r="I12" s="2"/>
      <c r="J12" s="2"/>
    </row>
    <row r="13" spans="1:26" x14ac:dyDescent="0.25">
      <c r="E13" s="2"/>
      <c r="G13" s="2"/>
      <c r="H13" s="2"/>
      <c r="I13" s="2"/>
      <c r="J13" s="2"/>
    </row>
    <row r="14" spans="1:26" ht="24" x14ac:dyDescent="0.25">
      <c r="B14" s="161" t="s">
        <v>318</v>
      </c>
      <c r="C14" s="162" t="s">
        <v>319</v>
      </c>
      <c r="D14" s="163" t="s">
        <v>327</v>
      </c>
      <c r="E14" s="163" t="s">
        <v>328</v>
      </c>
      <c r="F14" s="163" t="s">
        <v>329</v>
      </c>
      <c r="G14" s="163" t="s">
        <v>330</v>
      </c>
      <c r="H14" s="2"/>
      <c r="I14" s="2"/>
      <c r="J14" s="2"/>
    </row>
    <row r="15" spans="1:26" x14ac:dyDescent="0.25">
      <c r="B15" s="165" t="s">
        <v>27</v>
      </c>
      <c r="C15" s="166">
        <v>0.55000000000000004</v>
      </c>
      <c r="D15" s="171">
        <f t="shared" ref="D15:D17" si="1">D8</f>
        <v>0.33285714285714285</v>
      </c>
      <c r="E15" s="171">
        <f>F8</f>
        <v>0.55000000000000004</v>
      </c>
      <c r="F15" s="173">
        <f t="shared" ref="F15:F17" si="2">(G8+H8)/2</f>
        <v>0.18750000000000003</v>
      </c>
      <c r="G15" s="171">
        <f t="shared" ref="G15:G17" si="3">(I8+J8)/2</f>
        <v>0</v>
      </c>
      <c r="H15" s="2"/>
      <c r="I15" s="2"/>
      <c r="J15" s="2"/>
    </row>
    <row r="16" spans="1:26" x14ac:dyDescent="0.25">
      <c r="B16" s="165" t="s">
        <v>111</v>
      </c>
      <c r="C16" s="166">
        <v>0.3</v>
      </c>
      <c r="D16" s="171">
        <f t="shared" si="1"/>
        <v>9.9999999999999992E-2</v>
      </c>
      <c r="E16" s="171">
        <f>F9</f>
        <v>0.3</v>
      </c>
      <c r="F16" s="171">
        <f t="shared" si="2"/>
        <v>4.2874999999999996E-2</v>
      </c>
      <c r="G16" s="171">
        <f t="shared" si="3"/>
        <v>0</v>
      </c>
      <c r="H16" s="2"/>
      <c r="I16" s="2"/>
      <c r="J16" s="2"/>
    </row>
    <row r="17" spans="1:26" x14ac:dyDescent="0.25">
      <c r="B17" s="165" t="s">
        <v>142</v>
      </c>
      <c r="C17" s="166">
        <v>0.15</v>
      </c>
      <c r="D17" s="171">
        <f t="shared" si="1"/>
        <v>5.2499999999999998E-2</v>
      </c>
      <c r="E17" s="171">
        <f>F10</f>
        <v>0.12936</v>
      </c>
      <c r="F17" s="171">
        <f t="shared" si="2"/>
        <v>1.35E-2</v>
      </c>
      <c r="G17" s="171">
        <f t="shared" si="3"/>
        <v>0</v>
      </c>
      <c r="H17" s="2"/>
      <c r="I17" s="2"/>
      <c r="J17" s="2"/>
    </row>
    <row r="18" spans="1:26" x14ac:dyDescent="0.25">
      <c r="B18" s="169" t="s">
        <v>156</v>
      </c>
      <c r="C18" s="170">
        <v>1</v>
      </c>
      <c r="D18" s="171">
        <f t="shared" ref="D18:G18" si="4">SUM(D15:D17)</f>
        <v>0.48535714285714282</v>
      </c>
      <c r="E18" s="171">
        <f t="shared" si="4"/>
        <v>0.97936000000000012</v>
      </c>
      <c r="F18" s="171">
        <f t="shared" si="4"/>
        <v>0.24387500000000004</v>
      </c>
      <c r="G18" s="171">
        <f t="shared" si="4"/>
        <v>0</v>
      </c>
      <c r="H18" s="2"/>
      <c r="I18" s="2"/>
      <c r="J18" s="2"/>
    </row>
    <row r="19" spans="1:26" x14ac:dyDescent="0.25">
      <c r="C19" s="158"/>
      <c r="E19" s="2"/>
      <c r="G19" s="2"/>
      <c r="H19" s="2"/>
      <c r="I19" s="2"/>
      <c r="J19" s="2"/>
    </row>
    <row r="20" spans="1:26" x14ac:dyDescent="0.25">
      <c r="C20" s="158"/>
      <c r="E20" s="2"/>
      <c r="G20" s="2"/>
      <c r="H20" s="2"/>
      <c r="I20" s="2"/>
      <c r="J20" s="2"/>
      <c r="O20" s="2"/>
      <c r="P20" s="2"/>
      <c r="Q20" s="2"/>
      <c r="R20" s="2"/>
      <c r="S20" s="2"/>
      <c r="T20" s="2"/>
      <c r="U20" s="2"/>
      <c r="V20" s="2"/>
      <c r="W20" s="2"/>
      <c r="X20" s="2"/>
      <c r="Y20" s="2"/>
      <c r="Z20" s="2"/>
    </row>
    <row r="21" spans="1:26" x14ac:dyDescent="0.25">
      <c r="C21" s="158"/>
      <c r="E21" s="2"/>
      <c r="G21" s="2"/>
      <c r="H21" s="2"/>
      <c r="I21" s="2"/>
      <c r="J21" s="2"/>
      <c r="O21" s="2"/>
      <c r="P21" s="2"/>
      <c r="Q21" s="2"/>
      <c r="R21" s="2"/>
      <c r="S21" s="2"/>
      <c r="T21" s="2"/>
      <c r="U21" s="2"/>
      <c r="V21" s="2"/>
      <c r="W21" s="2"/>
      <c r="X21" s="2"/>
      <c r="Y21" s="2"/>
      <c r="Z21" s="2"/>
    </row>
    <row r="22" spans="1:26" ht="36" customHeight="1" x14ac:dyDescent="0.25">
      <c r="C22" s="158"/>
      <c r="E22" s="2"/>
      <c r="G22" s="2"/>
      <c r="H22" s="2"/>
      <c r="I22" s="2"/>
      <c r="J22" s="2"/>
    </row>
    <row r="23" spans="1:26" ht="15.75" customHeight="1" x14ac:dyDescent="0.25">
      <c r="C23" s="158"/>
      <c r="E23" s="2"/>
      <c r="G23" s="2"/>
      <c r="H23" s="2"/>
      <c r="I23" s="2"/>
      <c r="J23" s="2"/>
    </row>
    <row r="24" spans="1:26" ht="24.75" customHeight="1" x14ac:dyDescent="0.25">
      <c r="A24" s="2"/>
      <c r="B24" s="2"/>
      <c r="C24" s="158"/>
      <c r="D24" s="2"/>
      <c r="E24" s="2"/>
      <c r="F24" s="2"/>
      <c r="G24" s="2"/>
      <c r="H24" s="2"/>
      <c r="I24" s="2"/>
      <c r="J24" s="2"/>
      <c r="K24" s="2"/>
      <c r="L24" s="2"/>
      <c r="M24" s="2"/>
      <c r="N24" s="2"/>
    </row>
    <row r="25" spans="1:26" ht="27" customHeight="1" x14ac:dyDescent="0.25">
      <c r="A25" s="2"/>
      <c r="B25" s="2"/>
      <c r="C25" s="158"/>
      <c r="D25" s="2"/>
      <c r="E25" s="2"/>
      <c r="F25" s="2"/>
      <c r="G25" s="2"/>
      <c r="H25" s="2"/>
      <c r="I25" s="2"/>
      <c r="J25" s="2"/>
      <c r="K25" s="2"/>
      <c r="L25" s="2"/>
      <c r="M25" s="2"/>
      <c r="N25" s="2"/>
    </row>
    <row r="26" spans="1:26" ht="23.25" customHeight="1" x14ac:dyDescent="0.25">
      <c r="B26" s="523" t="s">
        <v>331</v>
      </c>
      <c r="C26" s="266"/>
      <c r="D26" s="271"/>
      <c r="E26" s="162" t="s">
        <v>332</v>
      </c>
      <c r="F26" s="172" t="s">
        <v>333</v>
      </c>
      <c r="G26" s="172" t="s">
        <v>334</v>
      </c>
      <c r="H26" s="172" t="s">
        <v>335</v>
      </c>
      <c r="I26" s="172" t="s">
        <v>336</v>
      </c>
      <c r="J26" s="172" t="s">
        <v>337</v>
      </c>
      <c r="K26" s="172" t="s">
        <v>338</v>
      </c>
      <c r="L26" s="172" t="s">
        <v>339</v>
      </c>
      <c r="M26" s="172" t="s">
        <v>340</v>
      </c>
    </row>
    <row r="27" spans="1:26" ht="21" customHeight="1" x14ac:dyDescent="0.25">
      <c r="B27" s="522" t="s">
        <v>53</v>
      </c>
      <c r="C27" s="266"/>
      <c r="D27" s="271"/>
      <c r="E27" s="166" t="s">
        <v>341</v>
      </c>
      <c r="F27" s="171">
        <f>'PAM  AVANCE 2020'!O15</f>
        <v>4.2857142857142851E-2</v>
      </c>
      <c r="G27" s="171">
        <f>'PAM AVANCE 2021'!O15</f>
        <v>9.4285714285714292E-2</v>
      </c>
      <c r="H27" s="171">
        <f>'PAM AVANCE 2021'!T15</f>
        <v>0.15</v>
      </c>
      <c r="I27" s="171">
        <f>'PAM AVANCE 2022'!O15</f>
        <v>0.17000000000000004</v>
      </c>
      <c r="J27" s="171">
        <f>'PAM AVANCE 2022'!T15</f>
        <v>0</v>
      </c>
      <c r="K27" s="171">
        <f>'PAM AVANCE 2023'!O15</f>
        <v>0</v>
      </c>
      <c r="L27" s="171">
        <f>'PAM AVANCE 2023'!T15</f>
        <v>0</v>
      </c>
      <c r="M27" s="171">
        <f t="shared" ref="M27:M30" si="5">(F27+G27+H27+I27+J27+K27+L27)/7</f>
        <v>6.5306122448979598E-2</v>
      </c>
    </row>
    <row r="28" spans="1:26" ht="19.5" customHeight="1" x14ac:dyDescent="0.25">
      <c r="B28" s="522" t="s">
        <v>71</v>
      </c>
      <c r="C28" s="266"/>
      <c r="D28" s="271"/>
      <c r="E28" s="166" t="s">
        <v>342</v>
      </c>
      <c r="F28" s="171">
        <f>'PAM  AVANCE 2020'!O21</f>
        <v>0</v>
      </c>
      <c r="G28" s="171">
        <f>'PAM AVANCE 2021'!O21</f>
        <v>1.9000000000000003E-2</v>
      </c>
      <c r="H28" s="171">
        <f>'PAM AVANCE 2021'!T21</f>
        <v>0.05</v>
      </c>
      <c r="I28" s="171">
        <f>'PAM AVANCE 2022'!O21</f>
        <v>4.5000000000000005E-2</v>
      </c>
      <c r="J28" s="171">
        <f>'PAM AVANCE 2022'!T21</f>
        <v>0</v>
      </c>
      <c r="K28" s="171">
        <f>'PAM AVANCE 2023'!O21</f>
        <v>0</v>
      </c>
      <c r="L28" s="171">
        <f>'PAM AVANCE 2023'!T21</f>
        <v>0</v>
      </c>
      <c r="M28" s="171">
        <f t="shared" si="5"/>
        <v>1.6285714285714289E-2</v>
      </c>
    </row>
    <row r="29" spans="1:26" ht="23.25" customHeight="1" x14ac:dyDescent="0.25">
      <c r="B29" s="522" t="s">
        <v>296</v>
      </c>
      <c r="C29" s="266"/>
      <c r="D29" s="271"/>
      <c r="E29" s="166" t="s">
        <v>343</v>
      </c>
      <c r="F29" s="171">
        <f>'PAM  AVANCE 2020'!O27</f>
        <v>0.25</v>
      </c>
      <c r="G29" s="171">
        <f>'PAM AVANCE 2021'!O25</f>
        <v>5.000000000000001E-2</v>
      </c>
      <c r="H29" s="171">
        <f>'PAM AVANCE 2021'!T25</f>
        <v>0.25</v>
      </c>
      <c r="I29" s="171">
        <f>'PAM AVANCE 2022'!O25</f>
        <v>0.1</v>
      </c>
      <c r="J29" s="171" t="e">
        <f>'PAM AVANCE 2022'!T25</f>
        <v>#REF!</v>
      </c>
      <c r="K29" s="171">
        <f>'PAM AVANCE 2023'!O27</f>
        <v>0</v>
      </c>
      <c r="L29" s="171">
        <f>'PAM AVANCE 2023'!O27</f>
        <v>0</v>
      </c>
      <c r="M29" s="171" t="e">
        <f t="shared" si="5"/>
        <v>#REF!</v>
      </c>
    </row>
    <row r="30" spans="1:26" ht="27.75" customHeight="1" x14ac:dyDescent="0.25">
      <c r="B30" s="522" t="s">
        <v>301</v>
      </c>
      <c r="C30" s="266"/>
      <c r="D30" s="271"/>
      <c r="E30" s="170" t="s">
        <v>344</v>
      </c>
      <c r="F30" s="171">
        <f>'PAM  AVANCE 2020'!O33</f>
        <v>4.0000000000000008E-2</v>
      </c>
      <c r="G30" s="171">
        <f>'PAM AVANCE 2021'!O35</f>
        <v>1.7777777777777781E-2</v>
      </c>
      <c r="H30" s="171">
        <f>'PAM AVANCE 2021'!T35</f>
        <v>9.9999999999999992E-2</v>
      </c>
      <c r="I30" s="171">
        <f>'PAM AVANCE 2022'!O35</f>
        <v>0.06</v>
      </c>
      <c r="J30" s="171">
        <f>'PAM AVANCE 2022'!T35</f>
        <v>0</v>
      </c>
      <c r="K30" s="171">
        <f>'PAM AVANCE 2023'!O33</f>
        <v>0</v>
      </c>
      <c r="L30" s="171">
        <f>'PAM AVANCE 2023'!T33</f>
        <v>0</v>
      </c>
      <c r="M30" s="171">
        <f t="shared" si="5"/>
        <v>3.1111111111111114E-2</v>
      </c>
    </row>
    <row r="31" spans="1:26" ht="15.75" customHeight="1" x14ac:dyDescent="0.25">
      <c r="C31" s="158"/>
      <c r="E31" s="2"/>
      <c r="G31" s="2"/>
      <c r="H31" s="2"/>
      <c r="I31" s="2"/>
      <c r="J31" s="2"/>
    </row>
    <row r="32" spans="1:26" ht="15.75" customHeight="1" x14ac:dyDescent="0.25">
      <c r="C32" s="158"/>
      <c r="E32" s="2"/>
      <c r="G32" s="2"/>
      <c r="H32" s="2"/>
      <c r="I32" s="2"/>
      <c r="J32" s="2"/>
    </row>
    <row r="33" spans="2:20" ht="15.75" customHeight="1" x14ac:dyDescent="0.25">
      <c r="C33" s="158"/>
      <c r="E33" s="2"/>
      <c r="G33" s="2"/>
      <c r="H33" s="2"/>
      <c r="I33" s="2"/>
      <c r="J33" s="2"/>
    </row>
    <row r="34" spans="2:20" ht="15.75" customHeight="1" x14ac:dyDescent="0.25">
      <c r="C34" s="158"/>
      <c r="E34" s="2"/>
      <c r="G34" s="2"/>
      <c r="H34" s="2"/>
      <c r="I34" s="2"/>
      <c r="J34" s="2"/>
    </row>
    <row r="35" spans="2:20" ht="36" customHeight="1" x14ac:dyDescent="0.25">
      <c r="C35" s="158"/>
      <c r="E35" s="2"/>
      <c r="G35" s="2"/>
      <c r="H35" s="2"/>
      <c r="I35" s="2"/>
      <c r="J35" s="2"/>
    </row>
    <row r="36" spans="2:20" ht="20.25" customHeight="1" x14ac:dyDescent="0.25">
      <c r="C36" s="158"/>
      <c r="E36" s="2"/>
      <c r="G36" s="2"/>
      <c r="H36" s="2"/>
      <c r="I36" s="2"/>
      <c r="J36" s="2"/>
    </row>
    <row r="37" spans="2:20" ht="15.75" customHeight="1" x14ac:dyDescent="0.25">
      <c r="C37" s="158"/>
      <c r="E37" s="2"/>
      <c r="G37" s="2"/>
      <c r="H37" s="2"/>
      <c r="I37" s="2"/>
      <c r="J37" s="2"/>
    </row>
    <row r="38" spans="2:20" ht="15.75" customHeight="1" x14ac:dyDescent="0.25">
      <c r="C38" s="158"/>
      <c r="E38" s="2"/>
      <c r="G38" s="2"/>
      <c r="H38" s="2"/>
      <c r="I38" s="2"/>
      <c r="J38" s="2"/>
    </row>
    <row r="39" spans="2:20" ht="22.5" customHeight="1" x14ac:dyDescent="0.25">
      <c r="B39" s="523" t="s">
        <v>345</v>
      </c>
      <c r="C39" s="266"/>
      <c r="D39" s="162" t="s">
        <v>319</v>
      </c>
      <c r="E39" s="172" t="s">
        <v>333</v>
      </c>
      <c r="F39" s="172" t="s">
        <v>334</v>
      </c>
      <c r="G39" s="172" t="s">
        <v>335</v>
      </c>
      <c r="H39" s="172" t="s">
        <v>336</v>
      </c>
      <c r="I39" s="172" t="s">
        <v>337</v>
      </c>
      <c r="J39" s="172" t="s">
        <v>338</v>
      </c>
      <c r="K39" s="172" t="s">
        <v>339</v>
      </c>
      <c r="L39" s="172" t="s">
        <v>340</v>
      </c>
    </row>
    <row r="40" spans="2:20" ht="24.75" customHeight="1" x14ac:dyDescent="0.25">
      <c r="B40" s="522" t="s">
        <v>346</v>
      </c>
      <c r="C40" s="267"/>
      <c r="D40" s="173">
        <v>0.3</v>
      </c>
      <c r="E40" s="174">
        <f>'PAM  AVANCE 2020'!O42</f>
        <v>9.9999999999999992E-2</v>
      </c>
      <c r="F40" s="173">
        <f>'PAM AVANCE 2021'!O44</f>
        <v>5.9999999999999991E-2</v>
      </c>
      <c r="G40" s="173">
        <f>'PAM AVANCE 2021'!T44</f>
        <v>0.3</v>
      </c>
      <c r="H40" s="173">
        <f>'PAM AVANCE 2022'!O46</f>
        <v>8.5749999999999993E-2</v>
      </c>
      <c r="I40" s="173">
        <f>'PAM AVANCE 2022'!T46</f>
        <v>0</v>
      </c>
      <c r="J40" s="173">
        <f>'PAM AVANCE 2023'!O44</f>
        <v>0</v>
      </c>
      <c r="K40" s="173">
        <f>'PAM AVANCE 2023'!T44</f>
        <v>0</v>
      </c>
      <c r="L40" s="173">
        <f>(E40+F40+G40+H40+I40+J40+K40)/7</f>
        <v>7.7964285714285708E-2</v>
      </c>
    </row>
    <row r="41" spans="2:20" ht="15.75" customHeight="1" x14ac:dyDescent="0.25">
      <c r="C41" s="158"/>
      <c r="E41" s="2"/>
      <c r="G41" s="2"/>
      <c r="H41" s="2"/>
      <c r="I41" s="2"/>
      <c r="J41" s="2"/>
    </row>
    <row r="42" spans="2:20" ht="15.75" customHeight="1" x14ac:dyDescent="0.25">
      <c r="C42" s="158"/>
      <c r="E42" s="2"/>
      <c r="G42" s="2"/>
      <c r="H42" s="2"/>
      <c r="I42" s="2"/>
      <c r="J42" s="2"/>
    </row>
    <row r="43" spans="2:20" ht="15.75" customHeight="1" x14ac:dyDescent="0.25">
      <c r="C43" s="158"/>
      <c r="E43" s="2"/>
      <c r="G43" s="2"/>
      <c r="H43" s="2"/>
      <c r="I43" s="2"/>
      <c r="J43" s="2"/>
    </row>
    <row r="44" spans="2:20" ht="15.75" customHeight="1" x14ac:dyDescent="0.25">
      <c r="C44" s="158"/>
      <c r="E44" s="2"/>
      <c r="G44" s="2"/>
      <c r="H44" s="2"/>
      <c r="I44" s="2"/>
      <c r="J44" s="2"/>
    </row>
    <row r="45" spans="2:20" ht="15.75" customHeight="1" x14ac:dyDescent="0.25">
      <c r="C45" s="158"/>
      <c r="E45" s="2"/>
      <c r="G45" s="2"/>
      <c r="H45" s="2"/>
      <c r="I45" s="2"/>
      <c r="J45" s="2"/>
    </row>
    <row r="46" spans="2:20" ht="15.75" customHeight="1" x14ac:dyDescent="0.25">
      <c r="C46" s="158"/>
      <c r="E46" s="2"/>
      <c r="G46" s="2"/>
      <c r="H46" s="2"/>
      <c r="I46" s="2"/>
      <c r="J46" s="2"/>
      <c r="T46" s="175"/>
    </row>
    <row r="47" spans="2:20" ht="15.75" customHeight="1" x14ac:dyDescent="0.25">
      <c r="C47" s="158"/>
      <c r="E47" s="2"/>
      <c r="G47" s="2"/>
      <c r="H47" s="2"/>
      <c r="I47" s="2"/>
      <c r="J47" s="2"/>
    </row>
    <row r="48" spans="2:20" ht="36" customHeight="1" x14ac:dyDescent="0.25">
      <c r="C48" s="158"/>
      <c r="E48" s="2"/>
      <c r="G48" s="2"/>
      <c r="H48" s="2"/>
      <c r="I48" s="2"/>
      <c r="J48" s="2"/>
    </row>
    <row r="49" spans="2:12" ht="15.75" customHeight="1" x14ac:dyDescent="0.25">
      <c r="C49" s="158"/>
      <c r="E49" s="2"/>
      <c r="G49" s="2"/>
      <c r="H49" s="2"/>
      <c r="I49" s="2"/>
      <c r="J49" s="2"/>
    </row>
    <row r="50" spans="2:12" ht="15.75" customHeight="1" x14ac:dyDescent="0.25">
      <c r="C50" s="158"/>
      <c r="E50" s="2"/>
      <c r="G50" s="2"/>
      <c r="H50" s="2"/>
      <c r="I50" s="2"/>
      <c r="J50" s="2"/>
    </row>
    <row r="51" spans="2:12" ht="15.75" customHeight="1" x14ac:dyDescent="0.25">
      <c r="C51" s="158"/>
      <c r="E51" s="2"/>
      <c r="G51" s="2"/>
      <c r="H51" s="2"/>
      <c r="I51" s="2"/>
      <c r="J51" s="2"/>
    </row>
    <row r="52" spans="2:12" ht="21.75" customHeight="1" x14ac:dyDescent="0.25">
      <c r="B52" s="523" t="s">
        <v>347</v>
      </c>
      <c r="C52" s="266"/>
      <c r="D52" s="176" t="s">
        <v>319</v>
      </c>
      <c r="E52" s="172" t="s">
        <v>333</v>
      </c>
      <c r="F52" s="172" t="s">
        <v>334</v>
      </c>
      <c r="G52" s="172" t="s">
        <v>335</v>
      </c>
      <c r="H52" s="172" t="s">
        <v>336</v>
      </c>
      <c r="I52" s="172" t="s">
        <v>337</v>
      </c>
      <c r="J52" s="172" t="s">
        <v>338</v>
      </c>
      <c r="K52" s="172" t="s">
        <v>339</v>
      </c>
      <c r="L52" s="172" t="s">
        <v>340</v>
      </c>
    </row>
    <row r="53" spans="2:12" ht="30.75" customHeight="1" x14ac:dyDescent="0.25">
      <c r="B53" s="522" t="s">
        <v>346</v>
      </c>
      <c r="C53" s="267"/>
      <c r="D53" s="173">
        <v>0.15</v>
      </c>
      <c r="E53" s="173">
        <f>'PAM  AVANCE 2020'!O47</f>
        <v>5.2499999999999998E-2</v>
      </c>
      <c r="F53" s="173">
        <f>'PAM AVANCE 2021'!O49</f>
        <v>0.12434999999999999</v>
      </c>
      <c r="G53" s="173">
        <f>'PAM AVANCE 2021'!T49</f>
        <v>0.12936</v>
      </c>
      <c r="H53" s="177">
        <f>'PAM AVANCE 2022'!O51</f>
        <v>2.7E-2</v>
      </c>
      <c r="I53" s="177">
        <f>'PAM AVANCE 2022'!T51</f>
        <v>0</v>
      </c>
      <c r="J53" s="177">
        <f>'PAM AVANCE 2023'!O49</f>
        <v>0</v>
      </c>
      <c r="K53" s="177">
        <f>'PAM AVANCE 2023'!T49</f>
        <v>0</v>
      </c>
      <c r="L53" s="173">
        <f>(E53+F53+G53+H53+I53+J53+K53)/7</f>
        <v>4.7601428571428572E-2</v>
      </c>
    </row>
    <row r="54" spans="2:12" ht="15.75" customHeight="1" x14ac:dyDescent="0.25">
      <c r="C54" s="158"/>
      <c r="E54" s="2"/>
      <c r="G54" s="2"/>
      <c r="H54" s="2"/>
      <c r="I54" s="2"/>
      <c r="J54" s="2"/>
    </row>
    <row r="55" spans="2:12" ht="15.75" customHeight="1" x14ac:dyDescent="0.25">
      <c r="C55" s="158"/>
      <c r="E55" s="2"/>
      <c r="G55" s="2"/>
      <c r="H55" s="2"/>
      <c r="I55" s="2"/>
      <c r="J55" s="2"/>
    </row>
    <row r="56" spans="2:12" ht="15.75" customHeight="1" x14ac:dyDescent="0.25">
      <c r="C56" s="158"/>
      <c r="E56" s="2"/>
      <c r="G56" s="2"/>
      <c r="H56" s="2"/>
      <c r="I56" s="2"/>
      <c r="J56" s="2"/>
    </row>
    <row r="57" spans="2:12" ht="15.75" customHeight="1" x14ac:dyDescent="0.25">
      <c r="C57" s="158"/>
      <c r="E57" s="2"/>
      <c r="G57" s="2"/>
      <c r="H57" s="2"/>
      <c r="I57" s="2"/>
      <c r="J57" s="2"/>
    </row>
    <row r="58" spans="2:12" ht="15.75" customHeight="1" x14ac:dyDescent="0.25">
      <c r="C58" s="158"/>
      <c r="E58" s="2"/>
      <c r="G58" s="2"/>
      <c r="H58" s="2"/>
      <c r="I58" s="2"/>
      <c r="J58" s="2"/>
    </row>
    <row r="59" spans="2:12" ht="15.75" customHeight="1" x14ac:dyDescent="0.25">
      <c r="C59" s="158"/>
      <c r="E59" s="2"/>
      <c r="G59" s="2"/>
      <c r="H59" s="2"/>
      <c r="I59" s="2"/>
      <c r="J59" s="2"/>
    </row>
    <row r="60" spans="2:12" ht="15.75" customHeight="1" x14ac:dyDescent="0.25">
      <c r="C60" s="158"/>
      <c r="E60" s="2"/>
      <c r="G60" s="2"/>
      <c r="H60" s="2"/>
      <c r="I60" s="2"/>
      <c r="J60" s="2"/>
    </row>
    <row r="61" spans="2:12" ht="15.75" customHeight="1" x14ac:dyDescent="0.25">
      <c r="C61" s="158"/>
      <c r="E61" s="2"/>
      <c r="G61" s="2"/>
      <c r="H61" s="2"/>
      <c r="I61" s="2"/>
      <c r="J61" s="2"/>
    </row>
    <row r="62" spans="2:12" ht="15.75" customHeight="1" x14ac:dyDescent="0.25">
      <c r="C62" s="158"/>
      <c r="E62" s="2"/>
      <c r="G62" s="2"/>
      <c r="H62" s="2"/>
      <c r="I62" s="2"/>
      <c r="J62" s="2"/>
    </row>
    <row r="63" spans="2:12" ht="15.75" customHeight="1" x14ac:dyDescent="0.25">
      <c r="C63" s="158"/>
      <c r="E63" s="2"/>
      <c r="G63" s="2"/>
      <c r="H63" s="2"/>
      <c r="I63" s="2"/>
      <c r="J63" s="2"/>
    </row>
    <row r="64" spans="2:12" ht="15.75" customHeight="1" x14ac:dyDescent="0.25">
      <c r="C64" s="158"/>
      <c r="E64" s="2"/>
      <c r="G64" s="2"/>
      <c r="H64" s="2"/>
      <c r="I64" s="2"/>
      <c r="J64" s="2"/>
    </row>
    <row r="65" spans="3:10" ht="15.75" customHeight="1" x14ac:dyDescent="0.25">
      <c r="C65" s="158"/>
      <c r="E65" s="2"/>
      <c r="G65" s="2"/>
      <c r="H65" s="2"/>
      <c r="I65" s="2"/>
      <c r="J65" s="2"/>
    </row>
    <row r="66" spans="3:10" ht="15.75" customHeight="1" x14ac:dyDescent="0.25">
      <c r="C66" s="158"/>
      <c r="E66" s="2"/>
      <c r="G66" s="2"/>
      <c r="H66" s="2"/>
      <c r="I66" s="2"/>
      <c r="J66" s="2"/>
    </row>
    <row r="67" spans="3:10" ht="15.75" customHeight="1" x14ac:dyDescent="0.25">
      <c r="C67" s="158"/>
      <c r="E67" s="2"/>
      <c r="G67" s="2"/>
      <c r="H67" s="2"/>
      <c r="I67" s="2"/>
      <c r="J67" s="2"/>
    </row>
    <row r="68" spans="3:10" ht="15.75" customHeight="1" x14ac:dyDescent="0.25">
      <c r="C68" s="158"/>
      <c r="E68" s="2"/>
      <c r="G68" s="2"/>
      <c r="H68" s="2"/>
      <c r="I68" s="2"/>
      <c r="J68" s="2"/>
    </row>
    <row r="69" spans="3:10" ht="15.75" customHeight="1" x14ac:dyDescent="0.25">
      <c r="C69" s="158"/>
      <c r="E69" s="2"/>
      <c r="G69" s="2"/>
      <c r="H69" s="2"/>
      <c r="I69" s="2"/>
      <c r="J69" s="2"/>
    </row>
    <row r="70" spans="3:10" ht="15.75" customHeight="1" x14ac:dyDescent="0.25">
      <c r="C70" s="158"/>
      <c r="E70" s="2"/>
      <c r="G70" s="2"/>
      <c r="H70" s="2"/>
      <c r="I70" s="2"/>
      <c r="J70" s="2"/>
    </row>
    <row r="71" spans="3:10" ht="15.75" customHeight="1" x14ac:dyDescent="0.25">
      <c r="C71" s="158"/>
      <c r="E71" s="2"/>
      <c r="G71" s="2"/>
      <c r="H71" s="2"/>
      <c r="I71" s="2"/>
      <c r="J71" s="2"/>
    </row>
    <row r="72" spans="3:10" ht="15.75" customHeight="1" x14ac:dyDescent="0.25">
      <c r="C72" s="158"/>
      <c r="E72" s="2"/>
      <c r="G72" s="2"/>
      <c r="H72" s="2"/>
      <c r="I72" s="2"/>
      <c r="J72" s="2"/>
    </row>
    <row r="73" spans="3:10" ht="15.75" customHeight="1" x14ac:dyDescent="0.25">
      <c r="C73" s="158"/>
      <c r="E73" s="2"/>
      <c r="G73" s="2"/>
      <c r="H73" s="2"/>
      <c r="I73" s="2"/>
      <c r="J73" s="2"/>
    </row>
    <row r="74" spans="3:10" ht="15.75" customHeight="1" x14ac:dyDescent="0.25">
      <c r="C74" s="158"/>
      <c r="E74" s="2"/>
      <c r="G74" s="2"/>
      <c r="H74" s="2"/>
      <c r="I74" s="2"/>
      <c r="J74" s="2"/>
    </row>
    <row r="75" spans="3:10" ht="15.75" customHeight="1" x14ac:dyDescent="0.25">
      <c r="C75" s="158"/>
      <c r="E75" s="2"/>
      <c r="G75" s="2"/>
      <c r="H75" s="2"/>
      <c r="I75" s="2"/>
      <c r="J75" s="2"/>
    </row>
    <row r="76" spans="3:10" ht="15.75" customHeight="1" x14ac:dyDescent="0.25">
      <c r="C76" s="158"/>
      <c r="E76" s="2"/>
      <c r="G76" s="2"/>
      <c r="H76" s="2"/>
      <c r="I76" s="2"/>
      <c r="J76" s="2"/>
    </row>
    <row r="77" spans="3:10" ht="15.75" customHeight="1" x14ac:dyDescent="0.25">
      <c r="C77" s="158"/>
      <c r="E77" s="2"/>
      <c r="G77" s="2"/>
      <c r="H77" s="2"/>
      <c r="I77" s="2"/>
      <c r="J77" s="2"/>
    </row>
    <row r="78" spans="3:10" ht="15.75" customHeight="1" x14ac:dyDescent="0.25">
      <c r="C78" s="158"/>
      <c r="E78" s="2"/>
      <c r="G78" s="2"/>
      <c r="H78" s="2"/>
      <c r="I78" s="2"/>
      <c r="J78" s="2"/>
    </row>
    <row r="79" spans="3:10" ht="15.75" customHeight="1" x14ac:dyDescent="0.25">
      <c r="C79" s="158"/>
      <c r="E79" s="2"/>
      <c r="G79" s="2"/>
      <c r="H79" s="2"/>
      <c r="I79" s="2"/>
      <c r="J79" s="2"/>
    </row>
    <row r="80" spans="3:10" ht="15.75" customHeight="1" x14ac:dyDescent="0.25">
      <c r="C80" s="158"/>
      <c r="E80" s="2"/>
      <c r="G80" s="2"/>
      <c r="H80" s="2"/>
      <c r="I80" s="2"/>
      <c r="J80" s="2"/>
    </row>
    <row r="81" spans="3:10" ht="15.75" customHeight="1" x14ac:dyDescent="0.25">
      <c r="C81" s="158"/>
      <c r="E81" s="2"/>
      <c r="G81" s="2"/>
      <c r="H81" s="2"/>
      <c r="I81" s="2"/>
      <c r="J81" s="2"/>
    </row>
    <row r="82" spans="3:10" ht="15.75" customHeight="1" x14ac:dyDescent="0.25">
      <c r="C82" s="158"/>
      <c r="E82" s="2"/>
      <c r="G82" s="2"/>
      <c r="H82" s="2"/>
      <c r="I82" s="2"/>
      <c r="J82" s="2"/>
    </row>
    <row r="83" spans="3:10" ht="15.75" customHeight="1" x14ac:dyDescent="0.25">
      <c r="C83" s="158"/>
      <c r="E83" s="2"/>
      <c r="G83" s="2"/>
      <c r="H83" s="2"/>
      <c r="I83" s="2"/>
      <c r="J83" s="2"/>
    </row>
    <row r="84" spans="3:10" ht="15.75" customHeight="1" x14ac:dyDescent="0.25">
      <c r="C84" s="158"/>
      <c r="E84" s="2"/>
      <c r="G84" s="2"/>
      <c r="H84" s="2"/>
      <c r="I84" s="2"/>
      <c r="J84" s="2"/>
    </row>
    <row r="85" spans="3:10" ht="15.75" customHeight="1" x14ac:dyDescent="0.25">
      <c r="C85" s="158"/>
      <c r="E85" s="2"/>
      <c r="G85" s="2"/>
      <c r="H85" s="2"/>
      <c r="I85" s="2"/>
      <c r="J85" s="2"/>
    </row>
    <row r="86" spans="3:10" ht="15.75" customHeight="1" x14ac:dyDescent="0.25">
      <c r="C86" s="158"/>
      <c r="E86" s="2"/>
      <c r="G86" s="2"/>
      <c r="H86" s="2"/>
      <c r="I86" s="2"/>
      <c r="J86" s="2"/>
    </row>
    <row r="87" spans="3:10" ht="15.75" customHeight="1" x14ac:dyDescent="0.25">
      <c r="C87" s="158"/>
      <c r="E87" s="2"/>
      <c r="G87" s="2"/>
      <c r="H87" s="2"/>
      <c r="I87" s="2"/>
      <c r="J87" s="2"/>
    </row>
    <row r="88" spans="3:10" ht="15.75" customHeight="1" x14ac:dyDescent="0.25">
      <c r="C88" s="158"/>
      <c r="E88" s="2"/>
      <c r="G88" s="2"/>
      <c r="H88" s="2"/>
      <c r="I88" s="2"/>
      <c r="J88" s="2"/>
    </row>
    <row r="89" spans="3:10" ht="15.75" customHeight="1" x14ac:dyDescent="0.25">
      <c r="C89" s="158"/>
      <c r="E89" s="2"/>
      <c r="G89" s="2"/>
      <c r="H89" s="2"/>
      <c r="I89" s="2"/>
      <c r="J89" s="2"/>
    </row>
    <row r="90" spans="3:10" ht="15.75" customHeight="1" x14ac:dyDescent="0.25">
      <c r="C90" s="158"/>
      <c r="E90" s="2"/>
      <c r="G90" s="2"/>
      <c r="H90" s="2"/>
      <c r="I90" s="2"/>
      <c r="J90" s="2"/>
    </row>
    <row r="91" spans="3:10" ht="15.75" customHeight="1" x14ac:dyDescent="0.25">
      <c r="C91" s="158"/>
      <c r="E91" s="2"/>
      <c r="G91" s="2"/>
      <c r="H91" s="2"/>
      <c r="I91" s="2"/>
      <c r="J91" s="2"/>
    </row>
    <row r="92" spans="3:10" ht="15.75" customHeight="1" x14ac:dyDescent="0.25">
      <c r="C92" s="158"/>
      <c r="E92" s="2"/>
      <c r="G92" s="2"/>
      <c r="H92" s="2"/>
      <c r="I92" s="2"/>
      <c r="J92" s="2"/>
    </row>
    <row r="93" spans="3:10" ht="15.75" customHeight="1" x14ac:dyDescent="0.25">
      <c r="C93" s="158"/>
      <c r="E93" s="2"/>
      <c r="G93" s="2"/>
      <c r="H93" s="2"/>
      <c r="I93" s="2"/>
      <c r="J93" s="2"/>
    </row>
    <row r="94" spans="3:10" ht="15.75" customHeight="1" x14ac:dyDescent="0.25">
      <c r="C94" s="158"/>
      <c r="E94" s="2"/>
      <c r="G94" s="2"/>
      <c r="H94" s="2"/>
      <c r="I94" s="2"/>
      <c r="J94" s="2"/>
    </row>
    <row r="95" spans="3:10" ht="15.75" customHeight="1" x14ac:dyDescent="0.25">
      <c r="C95" s="158"/>
      <c r="E95" s="2"/>
      <c r="G95" s="2"/>
      <c r="H95" s="2"/>
      <c r="I95" s="2"/>
      <c r="J95" s="2"/>
    </row>
    <row r="96" spans="3:10" ht="15.75" customHeight="1" x14ac:dyDescent="0.25">
      <c r="C96" s="158"/>
      <c r="E96" s="2"/>
      <c r="G96" s="2"/>
      <c r="H96" s="2"/>
      <c r="I96" s="2"/>
      <c r="J96" s="2"/>
    </row>
    <row r="97" spans="3:10" ht="15.75" customHeight="1" x14ac:dyDescent="0.25">
      <c r="C97" s="158"/>
      <c r="E97" s="2"/>
      <c r="G97" s="2"/>
      <c r="H97" s="2"/>
      <c r="I97" s="2"/>
      <c r="J97" s="2"/>
    </row>
    <row r="98" spans="3:10" ht="15.75" customHeight="1" x14ac:dyDescent="0.25">
      <c r="C98" s="158"/>
      <c r="E98" s="2"/>
      <c r="G98" s="2"/>
      <c r="H98" s="2"/>
      <c r="I98" s="2"/>
      <c r="J98" s="2"/>
    </row>
    <row r="99" spans="3:10" ht="15.75" customHeight="1" x14ac:dyDescent="0.25">
      <c r="C99" s="158"/>
      <c r="E99" s="2"/>
      <c r="G99" s="2"/>
      <c r="H99" s="2"/>
      <c r="I99" s="2"/>
      <c r="J99" s="2"/>
    </row>
    <row r="100" spans="3:10" ht="15.75" customHeight="1" x14ac:dyDescent="0.25">
      <c r="C100" s="158"/>
      <c r="E100" s="2"/>
      <c r="G100" s="2"/>
      <c r="H100" s="2"/>
      <c r="I100" s="2"/>
      <c r="J100" s="2"/>
    </row>
    <row r="101" spans="3:10" ht="15.75" customHeight="1" x14ac:dyDescent="0.25">
      <c r="C101" s="158"/>
      <c r="E101" s="2"/>
      <c r="G101" s="2"/>
      <c r="H101" s="2"/>
      <c r="I101" s="2"/>
      <c r="J101" s="2"/>
    </row>
    <row r="102" spans="3:10" ht="15.75" customHeight="1" x14ac:dyDescent="0.25">
      <c r="C102" s="158"/>
      <c r="E102" s="2"/>
      <c r="G102" s="2"/>
      <c r="H102" s="2"/>
      <c r="I102" s="2"/>
      <c r="J102" s="2"/>
    </row>
    <row r="103" spans="3:10" ht="15.75" customHeight="1" x14ac:dyDescent="0.25">
      <c r="C103" s="158"/>
      <c r="E103" s="2"/>
      <c r="G103" s="2"/>
      <c r="H103" s="2"/>
      <c r="I103" s="2"/>
      <c r="J103" s="2"/>
    </row>
    <row r="104" spans="3:10" ht="15.75" customHeight="1" x14ac:dyDescent="0.25">
      <c r="C104" s="158"/>
      <c r="E104" s="2"/>
      <c r="G104" s="2"/>
      <c r="H104" s="2"/>
      <c r="I104" s="2"/>
      <c r="J104" s="2"/>
    </row>
    <row r="105" spans="3:10" ht="15.75" customHeight="1" x14ac:dyDescent="0.25">
      <c r="C105" s="158"/>
      <c r="E105" s="2"/>
      <c r="G105" s="2"/>
      <c r="H105" s="2"/>
      <c r="I105" s="2"/>
      <c r="J105" s="2"/>
    </row>
    <row r="106" spans="3:10" ht="15.75" customHeight="1" x14ac:dyDescent="0.25">
      <c r="C106" s="158"/>
      <c r="E106" s="2"/>
      <c r="G106" s="2"/>
      <c r="H106" s="2"/>
      <c r="I106" s="2"/>
      <c r="J106" s="2"/>
    </row>
    <row r="107" spans="3:10" ht="15.75" customHeight="1" x14ac:dyDescent="0.25">
      <c r="C107" s="158"/>
      <c r="E107" s="2"/>
      <c r="G107" s="2"/>
      <c r="H107" s="2"/>
      <c r="I107" s="2"/>
      <c r="J107" s="2"/>
    </row>
    <row r="108" spans="3:10" ht="15.75" customHeight="1" x14ac:dyDescent="0.25">
      <c r="C108" s="158"/>
      <c r="E108" s="2"/>
      <c r="G108" s="2"/>
      <c r="H108" s="2"/>
      <c r="I108" s="2"/>
      <c r="J108" s="2"/>
    </row>
    <row r="109" spans="3:10" ht="15.75" customHeight="1" x14ac:dyDescent="0.25">
      <c r="C109" s="158"/>
      <c r="E109" s="2"/>
      <c r="G109" s="2"/>
      <c r="H109" s="2"/>
      <c r="I109" s="2"/>
      <c r="J109" s="2"/>
    </row>
    <row r="110" spans="3:10" ht="15.75" customHeight="1" x14ac:dyDescent="0.25">
      <c r="C110" s="158"/>
      <c r="E110" s="2"/>
      <c r="G110" s="2"/>
      <c r="H110" s="2"/>
      <c r="I110" s="2"/>
      <c r="J110" s="2"/>
    </row>
    <row r="111" spans="3:10" ht="15.75" customHeight="1" x14ac:dyDescent="0.25">
      <c r="C111" s="158"/>
      <c r="E111" s="2"/>
      <c r="G111" s="2"/>
      <c r="H111" s="2"/>
      <c r="I111" s="2"/>
      <c r="J111" s="2"/>
    </row>
    <row r="112" spans="3:10" ht="15.75" customHeight="1" x14ac:dyDescent="0.25">
      <c r="C112" s="158"/>
      <c r="E112" s="2"/>
      <c r="G112" s="2"/>
      <c r="H112" s="2"/>
      <c r="I112" s="2"/>
      <c r="J112" s="2"/>
    </row>
    <row r="113" spans="3:10" ht="15.75" customHeight="1" x14ac:dyDescent="0.25">
      <c r="C113" s="158"/>
      <c r="E113" s="2"/>
      <c r="G113" s="2"/>
      <c r="H113" s="2"/>
      <c r="I113" s="2"/>
      <c r="J113" s="2"/>
    </row>
    <row r="114" spans="3:10" ht="15.75" customHeight="1" x14ac:dyDescent="0.25">
      <c r="C114" s="158"/>
      <c r="E114" s="2"/>
      <c r="G114" s="2"/>
      <c r="H114" s="2"/>
      <c r="I114" s="2"/>
      <c r="J114" s="2"/>
    </row>
    <row r="115" spans="3:10" ht="15.75" customHeight="1" x14ac:dyDescent="0.25">
      <c r="C115" s="158"/>
      <c r="E115" s="2"/>
      <c r="G115" s="2"/>
      <c r="H115" s="2"/>
      <c r="I115" s="2"/>
      <c r="J115" s="2"/>
    </row>
    <row r="116" spans="3:10" ht="15.75" customHeight="1" x14ac:dyDescent="0.25">
      <c r="C116" s="158"/>
      <c r="E116" s="2"/>
      <c r="G116" s="2"/>
      <c r="H116" s="2"/>
      <c r="I116" s="2"/>
      <c r="J116" s="2"/>
    </row>
    <row r="117" spans="3:10" ht="15.75" customHeight="1" x14ac:dyDescent="0.25">
      <c r="C117" s="158"/>
      <c r="E117" s="2"/>
      <c r="G117" s="2"/>
      <c r="H117" s="2"/>
      <c r="I117" s="2"/>
      <c r="J117" s="2"/>
    </row>
    <row r="118" spans="3:10" ht="15.75" customHeight="1" x14ac:dyDescent="0.25">
      <c r="C118" s="158"/>
      <c r="E118" s="2"/>
      <c r="G118" s="2"/>
      <c r="H118" s="2"/>
      <c r="I118" s="2"/>
      <c r="J118" s="2"/>
    </row>
    <row r="119" spans="3:10" ht="15.75" customHeight="1" x14ac:dyDescent="0.25">
      <c r="C119" s="158"/>
      <c r="E119" s="2"/>
      <c r="G119" s="2"/>
      <c r="H119" s="2"/>
      <c r="I119" s="2"/>
      <c r="J119" s="2"/>
    </row>
    <row r="120" spans="3:10" ht="15.75" customHeight="1" x14ac:dyDescent="0.25">
      <c r="C120" s="158"/>
      <c r="E120" s="2"/>
      <c r="G120" s="2"/>
      <c r="H120" s="2"/>
      <c r="I120" s="2"/>
      <c r="J120" s="2"/>
    </row>
    <row r="121" spans="3:10" ht="15.75" customHeight="1" x14ac:dyDescent="0.25">
      <c r="C121" s="158"/>
      <c r="E121" s="2"/>
      <c r="G121" s="2"/>
      <c r="H121" s="2"/>
      <c r="I121" s="2"/>
      <c r="J121" s="2"/>
    </row>
    <row r="122" spans="3:10" ht="15.75" customHeight="1" x14ac:dyDescent="0.25">
      <c r="C122" s="158"/>
      <c r="E122" s="2"/>
      <c r="G122" s="2"/>
      <c r="H122" s="2"/>
      <c r="I122" s="2"/>
      <c r="J122" s="2"/>
    </row>
    <row r="123" spans="3:10" ht="15.75" customHeight="1" x14ac:dyDescent="0.25">
      <c r="C123" s="158"/>
      <c r="E123" s="2"/>
      <c r="G123" s="2"/>
      <c r="H123" s="2"/>
      <c r="I123" s="2"/>
      <c r="J123" s="2"/>
    </row>
    <row r="124" spans="3:10" ht="15.75" customHeight="1" x14ac:dyDescent="0.25">
      <c r="C124" s="158"/>
      <c r="E124" s="2"/>
      <c r="G124" s="2"/>
      <c r="H124" s="2"/>
      <c r="I124" s="2"/>
      <c r="J124" s="2"/>
    </row>
    <row r="125" spans="3:10" ht="15.75" customHeight="1" x14ac:dyDescent="0.25">
      <c r="C125" s="158"/>
      <c r="E125" s="2"/>
      <c r="G125" s="2"/>
      <c r="H125" s="2"/>
      <c r="I125" s="2"/>
      <c r="J125" s="2"/>
    </row>
    <row r="126" spans="3:10" ht="15.75" customHeight="1" x14ac:dyDescent="0.25">
      <c r="C126" s="158"/>
      <c r="E126" s="2"/>
      <c r="G126" s="2"/>
      <c r="H126" s="2"/>
      <c r="I126" s="2"/>
      <c r="J126" s="2"/>
    </row>
    <row r="127" spans="3:10" ht="15.75" customHeight="1" x14ac:dyDescent="0.25">
      <c r="C127" s="158"/>
      <c r="E127" s="2"/>
      <c r="G127" s="2"/>
      <c r="H127" s="2"/>
      <c r="I127" s="2"/>
      <c r="J127" s="2"/>
    </row>
    <row r="128" spans="3:10" ht="15.75" customHeight="1" x14ac:dyDescent="0.25">
      <c r="C128" s="158"/>
      <c r="E128" s="2"/>
      <c r="G128" s="2"/>
      <c r="H128" s="2"/>
      <c r="I128" s="2"/>
      <c r="J128" s="2"/>
    </row>
    <row r="129" spans="3:10" ht="15.75" customHeight="1" x14ac:dyDescent="0.25">
      <c r="C129" s="158"/>
      <c r="E129" s="2"/>
      <c r="G129" s="2"/>
      <c r="H129" s="2"/>
      <c r="I129" s="2"/>
      <c r="J129" s="2"/>
    </row>
    <row r="130" spans="3:10" ht="15.75" customHeight="1" x14ac:dyDescent="0.25">
      <c r="C130" s="158"/>
      <c r="E130" s="2"/>
      <c r="G130" s="2"/>
      <c r="H130" s="2"/>
      <c r="I130" s="2"/>
      <c r="J130" s="2"/>
    </row>
    <row r="131" spans="3:10" ht="15.75" customHeight="1" x14ac:dyDescent="0.25">
      <c r="C131" s="158"/>
      <c r="E131" s="2"/>
      <c r="G131" s="2"/>
      <c r="H131" s="2"/>
      <c r="I131" s="2"/>
      <c r="J131" s="2"/>
    </row>
    <row r="132" spans="3:10" ht="15.75" customHeight="1" x14ac:dyDescent="0.25">
      <c r="C132" s="158"/>
      <c r="E132" s="2"/>
      <c r="G132" s="2"/>
      <c r="H132" s="2"/>
      <c r="I132" s="2"/>
      <c r="J132" s="2"/>
    </row>
    <row r="133" spans="3:10" ht="15.75" customHeight="1" x14ac:dyDescent="0.25">
      <c r="C133" s="158"/>
      <c r="E133" s="2"/>
      <c r="G133" s="2"/>
      <c r="H133" s="2"/>
      <c r="I133" s="2"/>
      <c r="J133" s="2"/>
    </row>
    <row r="134" spans="3:10" ht="15.75" customHeight="1" x14ac:dyDescent="0.25">
      <c r="C134" s="158"/>
      <c r="E134" s="2"/>
      <c r="G134" s="2"/>
      <c r="H134" s="2"/>
      <c r="I134" s="2"/>
      <c r="J134" s="2"/>
    </row>
    <row r="135" spans="3:10" ht="15.75" customHeight="1" x14ac:dyDescent="0.25">
      <c r="C135" s="158"/>
      <c r="E135" s="2"/>
      <c r="G135" s="2"/>
      <c r="H135" s="2"/>
      <c r="I135" s="2"/>
      <c r="J135" s="2"/>
    </row>
    <row r="136" spans="3:10" ht="15.75" customHeight="1" x14ac:dyDescent="0.25">
      <c r="C136" s="158"/>
      <c r="E136" s="2"/>
      <c r="G136" s="2"/>
      <c r="H136" s="2"/>
      <c r="I136" s="2"/>
      <c r="J136" s="2"/>
    </row>
    <row r="137" spans="3:10" ht="15.75" customHeight="1" x14ac:dyDescent="0.25">
      <c r="C137" s="158"/>
      <c r="E137" s="2"/>
      <c r="G137" s="2"/>
      <c r="H137" s="2"/>
      <c r="I137" s="2"/>
      <c r="J137" s="2"/>
    </row>
    <row r="138" spans="3:10" ht="15.75" customHeight="1" x14ac:dyDescent="0.25">
      <c r="C138" s="158"/>
      <c r="E138" s="2"/>
      <c r="G138" s="2"/>
      <c r="H138" s="2"/>
      <c r="I138" s="2"/>
      <c r="J138" s="2"/>
    </row>
    <row r="139" spans="3:10" ht="15.75" customHeight="1" x14ac:dyDescent="0.25">
      <c r="C139" s="158"/>
      <c r="E139" s="2"/>
      <c r="G139" s="2"/>
      <c r="H139" s="2"/>
      <c r="I139" s="2"/>
      <c r="J139" s="2"/>
    </row>
    <row r="140" spans="3:10" ht="15.75" customHeight="1" x14ac:dyDescent="0.25">
      <c r="C140" s="158"/>
      <c r="E140" s="2"/>
      <c r="G140" s="2"/>
      <c r="H140" s="2"/>
      <c r="I140" s="2"/>
      <c r="J140" s="2"/>
    </row>
    <row r="141" spans="3:10" ht="15.75" customHeight="1" x14ac:dyDescent="0.25">
      <c r="C141" s="158"/>
      <c r="E141" s="2"/>
      <c r="G141" s="2"/>
      <c r="H141" s="2"/>
      <c r="I141" s="2"/>
      <c r="J141" s="2"/>
    </row>
    <row r="142" spans="3:10" ht="15.75" customHeight="1" x14ac:dyDescent="0.25">
      <c r="C142" s="158"/>
      <c r="E142" s="2"/>
      <c r="G142" s="2"/>
      <c r="H142" s="2"/>
      <c r="I142" s="2"/>
      <c r="J142" s="2"/>
    </row>
    <row r="143" spans="3:10" ht="15.75" customHeight="1" x14ac:dyDescent="0.25">
      <c r="C143" s="158"/>
      <c r="E143" s="2"/>
      <c r="G143" s="2"/>
      <c r="H143" s="2"/>
      <c r="I143" s="2"/>
      <c r="J143" s="2"/>
    </row>
    <row r="144" spans="3:10" ht="15.75" customHeight="1" x14ac:dyDescent="0.25">
      <c r="C144" s="158"/>
      <c r="E144" s="2"/>
      <c r="G144" s="2"/>
      <c r="H144" s="2"/>
      <c r="I144" s="2"/>
      <c r="J144" s="2"/>
    </row>
    <row r="145" spans="3:10" ht="15.75" customHeight="1" x14ac:dyDescent="0.25">
      <c r="C145" s="158"/>
      <c r="E145" s="2"/>
      <c r="G145" s="2"/>
      <c r="H145" s="2"/>
      <c r="I145" s="2"/>
      <c r="J145" s="2"/>
    </row>
    <row r="146" spans="3:10" ht="15.75" customHeight="1" x14ac:dyDescent="0.25">
      <c r="C146" s="158"/>
      <c r="E146" s="2"/>
      <c r="G146" s="2"/>
      <c r="H146" s="2"/>
      <c r="I146" s="2"/>
      <c r="J146" s="2"/>
    </row>
    <row r="147" spans="3:10" ht="15.75" customHeight="1" x14ac:dyDescent="0.25">
      <c r="C147" s="158"/>
      <c r="E147" s="2"/>
      <c r="G147" s="2"/>
      <c r="H147" s="2"/>
      <c r="I147" s="2"/>
      <c r="J147" s="2"/>
    </row>
    <row r="148" spans="3:10" ht="15.75" customHeight="1" x14ac:dyDescent="0.25">
      <c r="C148" s="158"/>
      <c r="E148" s="2"/>
      <c r="G148" s="2"/>
      <c r="H148" s="2"/>
      <c r="I148" s="2"/>
      <c r="J148" s="2"/>
    </row>
    <row r="149" spans="3:10" ht="15.75" customHeight="1" x14ac:dyDescent="0.25">
      <c r="C149" s="158"/>
      <c r="E149" s="2"/>
      <c r="G149" s="2"/>
      <c r="H149" s="2"/>
      <c r="I149" s="2"/>
      <c r="J149" s="2"/>
    </row>
    <row r="150" spans="3:10" ht="15.75" customHeight="1" x14ac:dyDescent="0.25">
      <c r="C150" s="158"/>
      <c r="E150" s="2"/>
      <c r="G150" s="2"/>
      <c r="H150" s="2"/>
      <c r="I150" s="2"/>
      <c r="J150" s="2"/>
    </row>
    <row r="151" spans="3:10" ht="15.75" customHeight="1" x14ac:dyDescent="0.25">
      <c r="C151" s="158"/>
      <c r="E151" s="2"/>
      <c r="G151" s="2"/>
      <c r="H151" s="2"/>
      <c r="I151" s="2"/>
      <c r="J151" s="2"/>
    </row>
    <row r="152" spans="3:10" ht="15.75" customHeight="1" x14ac:dyDescent="0.25">
      <c r="C152" s="158"/>
      <c r="E152" s="2"/>
      <c r="G152" s="2"/>
      <c r="H152" s="2"/>
      <c r="I152" s="2"/>
      <c r="J152" s="2"/>
    </row>
    <row r="153" spans="3:10" ht="15.75" customHeight="1" x14ac:dyDescent="0.25">
      <c r="C153" s="158"/>
      <c r="E153" s="2"/>
      <c r="G153" s="2"/>
      <c r="H153" s="2"/>
      <c r="I153" s="2"/>
      <c r="J153" s="2"/>
    </row>
    <row r="154" spans="3:10" ht="15.75" customHeight="1" x14ac:dyDescent="0.25">
      <c r="C154" s="158"/>
      <c r="E154" s="2"/>
      <c r="G154" s="2"/>
      <c r="H154" s="2"/>
      <c r="I154" s="2"/>
      <c r="J154" s="2"/>
    </row>
    <row r="155" spans="3:10" ht="15.75" customHeight="1" x14ac:dyDescent="0.25">
      <c r="C155" s="158"/>
      <c r="E155" s="2"/>
      <c r="G155" s="2"/>
      <c r="H155" s="2"/>
      <c r="I155" s="2"/>
      <c r="J155" s="2"/>
    </row>
    <row r="156" spans="3:10" ht="15.75" customHeight="1" x14ac:dyDescent="0.25">
      <c r="C156" s="158"/>
      <c r="E156" s="2"/>
      <c r="G156" s="2"/>
      <c r="H156" s="2"/>
      <c r="I156" s="2"/>
      <c r="J156" s="2"/>
    </row>
    <row r="157" spans="3:10" ht="15.75" customHeight="1" x14ac:dyDescent="0.25">
      <c r="C157" s="158"/>
      <c r="E157" s="2"/>
      <c r="G157" s="2"/>
      <c r="H157" s="2"/>
      <c r="I157" s="2"/>
      <c r="J157" s="2"/>
    </row>
    <row r="158" spans="3:10" ht="15.75" customHeight="1" x14ac:dyDescent="0.25">
      <c r="C158" s="158"/>
      <c r="E158" s="2"/>
      <c r="G158" s="2"/>
      <c r="H158" s="2"/>
      <c r="I158" s="2"/>
      <c r="J158" s="2"/>
    </row>
    <row r="159" spans="3:10" ht="15.75" customHeight="1" x14ac:dyDescent="0.25">
      <c r="C159" s="158"/>
      <c r="E159" s="2"/>
      <c r="G159" s="2"/>
      <c r="H159" s="2"/>
      <c r="I159" s="2"/>
      <c r="J159" s="2"/>
    </row>
    <row r="160" spans="3:10" ht="15.75" customHeight="1" x14ac:dyDescent="0.25">
      <c r="C160" s="158"/>
      <c r="E160" s="2"/>
      <c r="G160" s="2"/>
      <c r="H160" s="2"/>
      <c r="I160" s="2"/>
      <c r="J160" s="2"/>
    </row>
    <row r="161" spans="3:10" ht="15.75" customHeight="1" x14ac:dyDescent="0.25">
      <c r="C161" s="158"/>
      <c r="E161" s="2"/>
      <c r="G161" s="2"/>
      <c r="H161" s="2"/>
      <c r="I161" s="2"/>
      <c r="J161" s="2"/>
    </row>
    <row r="162" spans="3:10" ht="15.75" customHeight="1" x14ac:dyDescent="0.25">
      <c r="C162" s="158"/>
      <c r="E162" s="2"/>
      <c r="G162" s="2"/>
      <c r="H162" s="2"/>
      <c r="I162" s="2"/>
      <c r="J162" s="2"/>
    </row>
    <row r="163" spans="3:10" ht="15.75" customHeight="1" x14ac:dyDescent="0.25">
      <c r="C163" s="158"/>
      <c r="E163" s="2"/>
      <c r="G163" s="2"/>
      <c r="H163" s="2"/>
      <c r="I163" s="2"/>
      <c r="J163" s="2"/>
    </row>
    <row r="164" spans="3:10" ht="15.75" customHeight="1" x14ac:dyDescent="0.25">
      <c r="C164" s="158"/>
      <c r="E164" s="2"/>
      <c r="G164" s="2"/>
      <c r="H164" s="2"/>
      <c r="I164" s="2"/>
      <c r="J164" s="2"/>
    </row>
    <row r="165" spans="3:10" ht="15.75" customHeight="1" x14ac:dyDescent="0.25">
      <c r="C165" s="158"/>
      <c r="E165" s="2"/>
      <c r="G165" s="2"/>
      <c r="H165" s="2"/>
      <c r="I165" s="2"/>
      <c r="J165" s="2"/>
    </row>
    <row r="166" spans="3:10" ht="15.75" customHeight="1" x14ac:dyDescent="0.25">
      <c r="C166" s="158"/>
      <c r="E166" s="2"/>
      <c r="G166" s="2"/>
      <c r="H166" s="2"/>
      <c r="I166" s="2"/>
      <c r="J166" s="2"/>
    </row>
    <row r="167" spans="3:10" ht="15.75" customHeight="1" x14ac:dyDescent="0.25">
      <c r="C167" s="158"/>
      <c r="E167" s="2"/>
      <c r="G167" s="2"/>
      <c r="H167" s="2"/>
      <c r="I167" s="2"/>
      <c r="J167" s="2"/>
    </row>
    <row r="168" spans="3:10" ht="15.75" customHeight="1" x14ac:dyDescent="0.25">
      <c r="C168" s="158"/>
      <c r="E168" s="2"/>
      <c r="G168" s="2"/>
      <c r="H168" s="2"/>
      <c r="I168" s="2"/>
      <c r="J168" s="2"/>
    </row>
    <row r="169" spans="3:10" ht="15.75" customHeight="1" x14ac:dyDescent="0.25">
      <c r="C169" s="158"/>
      <c r="E169" s="2"/>
      <c r="G169" s="2"/>
      <c r="H169" s="2"/>
      <c r="I169" s="2"/>
      <c r="J169" s="2"/>
    </row>
    <row r="170" spans="3:10" ht="15.75" customHeight="1" x14ac:dyDescent="0.25">
      <c r="C170" s="158"/>
      <c r="E170" s="2"/>
      <c r="G170" s="2"/>
      <c r="H170" s="2"/>
      <c r="I170" s="2"/>
      <c r="J170" s="2"/>
    </row>
    <row r="171" spans="3:10" ht="15.75" customHeight="1" x14ac:dyDescent="0.25">
      <c r="C171" s="158"/>
      <c r="E171" s="2"/>
      <c r="G171" s="2"/>
      <c r="H171" s="2"/>
      <c r="I171" s="2"/>
      <c r="J171" s="2"/>
    </row>
    <row r="172" spans="3:10" ht="15.75" customHeight="1" x14ac:dyDescent="0.25">
      <c r="C172" s="158"/>
      <c r="E172" s="2"/>
      <c r="G172" s="2"/>
      <c r="H172" s="2"/>
      <c r="I172" s="2"/>
      <c r="J172" s="2"/>
    </row>
    <row r="173" spans="3:10" ht="15.75" customHeight="1" x14ac:dyDescent="0.25">
      <c r="C173" s="158"/>
      <c r="E173" s="2"/>
      <c r="G173" s="2"/>
      <c r="H173" s="2"/>
      <c r="I173" s="2"/>
      <c r="J173" s="2"/>
    </row>
    <row r="174" spans="3:10" ht="15.75" customHeight="1" x14ac:dyDescent="0.25">
      <c r="C174" s="158"/>
      <c r="E174" s="2"/>
      <c r="G174" s="2"/>
      <c r="H174" s="2"/>
      <c r="I174" s="2"/>
      <c r="J174" s="2"/>
    </row>
    <row r="175" spans="3:10" ht="15.75" customHeight="1" x14ac:dyDescent="0.25">
      <c r="C175" s="158"/>
      <c r="E175" s="2"/>
      <c r="G175" s="2"/>
      <c r="H175" s="2"/>
      <c r="I175" s="2"/>
      <c r="J175" s="2"/>
    </row>
    <row r="176" spans="3:10" ht="15.75" customHeight="1" x14ac:dyDescent="0.25">
      <c r="C176" s="158"/>
      <c r="E176" s="2"/>
      <c r="G176" s="2"/>
      <c r="H176" s="2"/>
      <c r="I176" s="2"/>
      <c r="J176" s="2"/>
    </row>
    <row r="177" spans="3:10" ht="15.75" customHeight="1" x14ac:dyDescent="0.25">
      <c r="C177" s="158"/>
      <c r="E177" s="2"/>
      <c r="G177" s="2"/>
      <c r="H177" s="2"/>
      <c r="I177" s="2"/>
      <c r="J177" s="2"/>
    </row>
    <row r="178" spans="3:10" ht="15.75" customHeight="1" x14ac:dyDescent="0.25">
      <c r="C178" s="158"/>
      <c r="E178" s="2"/>
      <c r="G178" s="2"/>
      <c r="H178" s="2"/>
      <c r="I178" s="2"/>
      <c r="J178" s="2"/>
    </row>
    <row r="179" spans="3:10" ht="15.75" customHeight="1" x14ac:dyDescent="0.25">
      <c r="C179" s="158"/>
      <c r="E179" s="2"/>
      <c r="G179" s="2"/>
      <c r="H179" s="2"/>
      <c r="I179" s="2"/>
      <c r="J179" s="2"/>
    </row>
    <row r="180" spans="3:10" ht="15.75" customHeight="1" x14ac:dyDescent="0.25">
      <c r="C180" s="158"/>
      <c r="E180" s="2"/>
      <c r="G180" s="2"/>
      <c r="H180" s="2"/>
      <c r="I180" s="2"/>
      <c r="J180" s="2"/>
    </row>
    <row r="181" spans="3:10" ht="15.75" customHeight="1" x14ac:dyDescent="0.25">
      <c r="C181" s="158"/>
      <c r="E181" s="2"/>
      <c r="G181" s="2"/>
      <c r="H181" s="2"/>
      <c r="I181" s="2"/>
      <c r="J181" s="2"/>
    </row>
    <row r="182" spans="3:10" ht="15.75" customHeight="1" x14ac:dyDescent="0.25">
      <c r="C182" s="158"/>
      <c r="E182" s="2"/>
      <c r="G182" s="2"/>
      <c r="H182" s="2"/>
      <c r="I182" s="2"/>
      <c r="J182" s="2"/>
    </row>
    <row r="183" spans="3:10" ht="15.75" customHeight="1" x14ac:dyDescent="0.25">
      <c r="C183" s="158"/>
      <c r="E183" s="2"/>
      <c r="G183" s="2"/>
      <c r="H183" s="2"/>
      <c r="I183" s="2"/>
      <c r="J183" s="2"/>
    </row>
    <row r="184" spans="3:10" ht="15.75" customHeight="1" x14ac:dyDescent="0.25">
      <c r="C184" s="158"/>
      <c r="E184" s="2"/>
      <c r="G184" s="2"/>
      <c r="H184" s="2"/>
      <c r="I184" s="2"/>
      <c r="J184" s="2"/>
    </row>
    <row r="185" spans="3:10" ht="15.75" customHeight="1" x14ac:dyDescent="0.25">
      <c r="C185" s="158"/>
      <c r="E185" s="2"/>
      <c r="G185" s="2"/>
      <c r="H185" s="2"/>
      <c r="I185" s="2"/>
      <c r="J185" s="2"/>
    </row>
    <row r="186" spans="3:10" ht="15.75" customHeight="1" x14ac:dyDescent="0.25">
      <c r="C186" s="158"/>
      <c r="E186" s="2"/>
      <c r="G186" s="2"/>
      <c r="H186" s="2"/>
      <c r="I186" s="2"/>
      <c r="J186" s="2"/>
    </row>
    <row r="187" spans="3:10" ht="15.75" customHeight="1" x14ac:dyDescent="0.25">
      <c r="C187" s="158"/>
      <c r="E187" s="2"/>
      <c r="G187" s="2"/>
      <c r="H187" s="2"/>
      <c r="I187" s="2"/>
      <c r="J187" s="2"/>
    </row>
    <row r="188" spans="3:10" ht="15.75" customHeight="1" x14ac:dyDescent="0.25">
      <c r="C188" s="158"/>
      <c r="E188" s="2"/>
      <c r="G188" s="2"/>
      <c r="H188" s="2"/>
      <c r="I188" s="2"/>
      <c r="J188" s="2"/>
    </row>
    <row r="189" spans="3:10" ht="15.75" customHeight="1" x14ac:dyDescent="0.25">
      <c r="C189" s="158"/>
      <c r="E189" s="2"/>
      <c r="G189" s="2"/>
      <c r="H189" s="2"/>
      <c r="I189" s="2"/>
      <c r="J189" s="2"/>
    </row>
    <row r="190" spans="3:10" ht="15.75" customHeight="1" x14ac:dyDescent="0.25">
      <c r="C190" s="158"/>
      <c r="E190" s="2"/>
      <c r="G190" s="2"/>
      <c r="H190" s="2"/>
      <c r="I190" s="2"/>
      <c r="J190" s="2"/>
    </row>
    <row r="191" spans="3:10" ht="15.75" customHeight="1" x14ac:dyDescent="0.25">
      <c r="C191" s="158"/>
      <c r="E191" s="2"/>
      <c r="G191" s="2"/>
      <c r="H191" s="2"/>
      <c r="I191" s="2"/>
      <c r="J191" s="2"/>
    </row>
    <row r="192" spans="3:10" ht="15.75" customHeight="1" x14ac:dyDescent="0.25">
      <c r="C192" s="158"/>
      <c r="E192" s="2"/>
      <c r="G192" s="2"/>
      <c r="H192" s="2"/>
      <c r="I192" s="2"/>
      <c r="J192" s="2"/>
    </row>
    <row r="193" spans="3:10" ht="15.75" customHeight="1" x14ac:dyDescent="0.25">
      <c r="C193" s="158"/>
      <c r="E193" s="2"/>
      <c r="G193" s="2"/>
      <c r="H193" s="2"/>
      <c r="I193" s="2"/>
      <c r="J193" s="2"/>
    </row>
    <row r="194" spans="3:10" ht="15.75" customHeight="1" x14ac:dyDescent="0.25">
      <c r="C194" s="158"/>
      <c r="E194" s="2"/>
      <c r="G194" s="2"/>
      <c r="H194" s="2"/>
      <c r="I194" s="2"/>
      <c r="J194" s="2"/>
    </row>
    <row r="195" spans="3:10" ht="15.75" customHeight="1" x14ac:dyDescent="0.25">
      <c r="C195" s="158"/>
      <c r="E195" s="2"/>
      <c r="G195" s="2"/>
      <c r="H195" s="2"/>
      <c r="I195" s="2"/>
      <c r="J195" s="2"/>
    </row>
    <row r="196" spans="3:10" ht="15.75" customHeight="1" x14ac:dyDescent="0.25">
      <c r="C196" s="158"/>
      <c r="E196" s="2"/>
      <c r="G196" s="2"/>
      <c r="H196" s="2"/>
      <c r="I196" s="2"/>
      <c r="J196" s="2"/>
    </row>
    <row r="197" spans="3:10" ht="15.75" customHeight="1" x14ac:dyDescent="0.25">
      <c r="C197" s="158"/>
      <c r="E197" s="2"/>
      <c r="G197" s="2"/>
      <c r="H197" s="2"/>
      <c r="I197" s="2"/>
      <c r="J197" s="2"/>
    </row>
    <row r="198" spans="3:10" ht="15.75" customHeight="1" x14ac:dyDescent="0.25">
      <c r="C198" s="158"/>
      <c r="E198" s="2"/>
      <c r="G198" s="2"/>
      <c r="H198" s="2"/>
      <c r="I198" s="2"/>
      <c r="J198" s="2"/>
    </row>
    <row r="199" spans="3:10" ht="15.75" customHeight="1" x14ac:dyDescent="0.25">
      <c r="C199" s="158"/>
      <c r="E199" s="2"/>
      <c r="G199" s="2"/>
      <c r="H199" s="2"/>
      <c r="I199" s="2"/>
      <c r="J199" s="2"/>
    </row>
    <row r="200" spans="3:10" ht="15.75" customHeight="1" x14ac:dyDescent="0.25">
      <c r="C200" s="158"/>
      <c r="E200" s="2"/>
      <c r="G200" s="2"/>
      <c r="H200" s="2"/>
      <c r="I200" s="2"/>
      <c r="J200" s="2"/>
    </row>
    <row r="201" spans="3:10" ht="15.75" customHeight="1" x14ac:dyDescent="0.25">
      <c r="C201" s="158"/>
      <c r="E201" s="2"/>
      <c r="G201" s="2"/>
      <c r="H201" s="2"/>
      <c r="I201" s="2"/>
      <c r="J201" s="2"/>
    </row>
    <row r="202" spans="3:10" ht="15.75" customHeight="1" x14ac:dyDescent="0.25">
      <c r="C202" s="158"/>
      <c r="E202" s="2"/>
      <c r="G202" s="2"/>
      <c r="H202" s="2"/>
      <c r="I202" s="2"/>
      <c r="J202" s="2"/>
    </row>
    <row r="203" spans="3:10" ht="15.75" customHeight="1" x14ac:dyDescent="0.25">
      <c r="C203" s="158"/>
      <c r="E203" s="2"/>
      <c r="G203" s="2"/>
      <c r="H203" s="2"/>
      <c r="I203" s="2"/>
      <c r="J203" s="2"/>
    </row>
    <row r="204" spans="3:10" ht="15.75" customHeight="1" x14ac:dyDescent="0.25">
      <c r="C204" s="158"/>
      <c r="E204" s="2"/>
      <c r="G204" s="2"/>
      <c r="H204" s="2"/>
      <c r="I204" s="2"/>
      <c r="J204" s="2"/>
    </row>
    <row r="205" spans="3:10" ht="15.75" customHeight="1" x14ac:dyDescent="0.25">
      <c r="C205" s="158"/>
      <c r="E205" s="2"/>
      <c r="G205" s="2"/>
      <c r="H205" s="2"/>
      <c r="I205" s="2"/>
      <c r="J205" s="2"/>
    </row>
    <row r="206" spans="3:10" ht="15.75" customHeight="1" x14ac:dyDescent="0.25">
      <c r="C206" s="158"/>
      <c r="E206" s="2"/>
      <c r="G206" s="2"/>
      <c r="H206" s="2"/>
      <c r="I206" s="2"/>
      <c r="J206" s="2"/>
    </row>
    <row r="207" spans="3:10" ht="15.75" customHeight="1" x14ac:dyDescent="0.25">
      <c r="C207" s="158"/>
      <c r="E207" s="2"/>
      <c r="G207" s="2"/>
      <c r="H207" s="2"/>
      <c r="I207" s="2"/>
      <c r="J207" s="2"/>
    </row>
    <row r="208" spans="3:10" ht="15.75" customHeight="1" x14ac:dyDescent="0.25">
      <c r="C208" s="158"/>
      <c r="E208" s="2"/>
      <c r="G208" s="2"/>
      <c r="H208" s="2"/>
      <c r="I208" s="2"/>
      <c r="J208" s="2"/>
    </row>
    <row r="209" spans="3:10" ht="15.75" customHeight="1" x14ac:dyDescent="0.25">
      <c r="C209" s="158"/>
      <c r="E209" s="2"/>
      <c r="G209" s="2"/>
      <c r="H209" s="2"/>
      <c r="I209" s="2"/>
      <c r="J209" s="2"/>
    </row>
    <row r="210" spans="3:10" ht="15.75" customHeight="1" x14ac:dyDescent="0.25">
      <c r="C210" s="158"/>
      <c r="E210" s="2"/>
      <c r="G210" s="2"/>
      <c r="H210" s="2"/>
      <c r="I210" s="2"/>
      <c r="J210" s="2"/>
    </row>
    <row r="211" spans="3:10" ht="15.75" customHeight="1" x14ac:dyDescent="0.25">
      <c r="C211" s="158"/>
      <c r="E211" s="2"/>
      <c r="G211" s="2"/>
      <c r="H211" s="2"/>
      <c r="I211" s="2"/>
      <c r="J211" s="2"/>
    </row>
    <row r="212" spans="3:10" ht="15.75" customHeight="1" x14ac:dyDescent="0.25">
      <c r="C212" s="158"/>
      <c r="E212" s="2"/>
      <c r="G212" s="2"/>
      <c r="H212" s="2"/>
      <c r="I212" s="2"/>
      <c r="J212" s="2"/>
    </row>
    <row r="213" spans="3:10" ht="15.75" customHeight="1" x14ac:dyDescent="0.25">
      <c r="C213" s="158"/>
      <c r="E213" s="2"/>
      <c r="G213" s="2"/>
      <c r="H213" s="2"/>
      <c r="I213" s="2"/>
      <c r="J213" s="2"/>
    </row>
    <row r="214" spans="3:10" ht="15.75" customHeight="1" x14ac:dyDescent="0.25">
      <c r="C214" s="158"/>
      <c r="E214" s="2"/>
      <c r="G214" s="2"/>
      <c r="H214" s="2"/>
      <c r="I214" s="2"/>
      <c r="J214" s="2"/>
    </row>
    <row r="215" spans="3:10" ht="15.75" customHeight="1" x14ac:dyDescent="0.25">
      <c r="C215" s="158"/>
      <c r="E215" s="2"/>
      <c r="G215" s="2"/>
      <c r="H215" s="2"/>
      <c r="I215" s="2"/>
      <c r="J215" s="2"/>
    </row>
    <row r="216" spans="3:10" ht="15.75" customHeight="1" x14ac:dyDescent="0.25">
      <c r="C216" s="158"/>
      <c r="E216" s="2"/>
      <c r="G216" s="2"/>
      <c r="H216" s="2"/>
      <c r="I216" s="2"/>
      <c r="J216" s="2"/>
    </row>
    <row r="217" spans="3:10" ht="15.75" customHeight="1" x14ac:dyDescent="0.25">
      <c r="C217" s="158"/>
      <c r="E217" s="2"/>
      <c r="G217" s="2"/>
      <c r="H217" s="2"/>
      <c r="I217" s="2"/>
      <c r="J217" s="2"/>
    </row>
    <row r="218" spans="3:10" ht="15.75" customHeight="1" x14ac:dyDescent="0.25">
      <c r="C218" s="158"/>
      <c r="E218" s="2"/>
      <c r="G218" s="2"/>
      <c r="H218" s="2"/>
      <c r="I218" s="2"/>
      <c r="J218" s="2"/>
    </row>
    <row r="219" spans="3:10" ht="15.75" customHeight="1" x14ac:dyDescent="0.25">
      <c r="C219" s="158"/>
      <c r="E219" s="2"/>
      <c r="G219" s="2"/>
      <c r="H219" s="2"/>
      <c r="I219" s="2"/>
      <c r="J219" s="2"/>
    </row>
    <row r="220" spans="3:10" ht="15.75" customHeight="1" x14ac:dyDescent="0.25">
      <c r="C220" s="158"/>
      <c r="E220" s="2"/>
      <c r="G220" s="2"/>
      <c r="H220" s="2"/>
      <c r="I220" s="2"/>
      <c r="J220" s="2"/>
    </row>
    <row r="221" spans="3:10" ht="15.75" customHeight="1" x14ac:dyDescent="0.25">
      <c r="C221" s="158"/>
      <c r="E221" s="2"/>
      <c r="G221" s="2"/>
      <c r="H221" s="2"/>
      <c r="I221" s="2"/>
      <c r="J221" s="2"/>
    </row>
    <row r="222" spans="3:10" ht="15.75" customHeight="1" x14ac:dyDescent="0.25">
      <c r="C222" s="158"/>
      <c r="E222" s="2"/>
      <c r="G222" s="2"/>
      <c r="H222" s="2"/>
      <c r="I222" s="2"/>
      <c r="J222" s="2"/>
    </row>
    <row r="223" spans="3:10" ht="15.75" customHeight="1" x14ac:dyDescent="0.25">
      <c r="C223" s="158"/>
      <c r="E223" s="2"/>
      <c r="G223" s="2"/>
      <c r="H223" s="2"/>
      <c r="I223" s="2"/>
      <c r="J223" s="2"/>
    </row>
    <row r="224" spans="3:10" ht="15.75" customHeight="1" x14ac:dyDescent="0.25">
      <c r="C224" s="158"/>
      <c r="E224" s="2"/>
      <c r="G224" s="2"/>
      <c r="H224" s="2"/>
      <c r="I224" s="2"/>
      <c r="J224" s="2"/>
    </row>
    <row r="225" spans="3:10" ht="15.75" customHeight="1" x14ac:dyDescent="0.25">
      <c r="C225" s="158"/>
      <c r="E225" s="2"/>
      <c r="G225" s="2"/>
      <c r="H225" s="2"/>
      <c r="I225" s="2"/>
      <c r="J225" s="2"/>
    </row>
    <row r="226" spans="3:10" ht="15.75" customHeight="1" x14ac:dyDescent="0.25">
      <c r="C226" s="158"/>
      <c r="E226" s="2"/>
      <c r="G226" s="2"/>
      <c r="H226" s="2"/>
      <c r="I226" s="2"/>
      <c r="J226" s="2"/>
    </row>
    <row r="227" spans="3:10" ht="15.75" customHeight="1" x14ac:dyDescent="0.25">
      <c r="C227" s="158"/>
      <c r="E227" s="2"/>
      <c r="G227" s="2"/>
      <c r="H227" s="2"/>
      <c r="I227" s="2"/>
      <c r="J227" s="2"/>
    </row>
    <row r="228" spans="3:10" ht="15.75" customHeight="1" x14ac:dyDescent="0.25">
      <c r="C228" s="158"/>
      <c r="E228" s="2"/>
      <c r="G228" s="2"/>
      <c r="H228" s="2"/>
      <c r="I228" s="2"/>
      <c r="J228" s="2"/>
    </row>
    <row r="229" spans="3:10" ht="15.75" customHeight="1" x14ac:dyDescent="0.25">
      <c r="C229" s="158"/>
      <c r="E229" s="2"/>
      <c r="G229" s="2"/>
      <c r="H229" s="2"/>
      <c r="I229" s="2"/>
      <c r="J229" s="2"/>
    </row>
    <row r="230" spans="3:10" ht="15.75" customHeight="1" x14ac:dyDescent="0.25">
      <c r="C230" s="158"/>
      <c r="E230" s="2"/>
      <c r="G230" s="2"/>
      <c r="H230" s="2"/>
      <c r="I230" s="2"/>
      <c r="J230" s="2"/>
    </row>
    <row r="231" spans="3:10" ht="15.75" customHeight="1" x14ac:dyDescent="0.25">
      <c r="C231" s="158"/>
      <c r="E231" s="2"/>
      <c r="G231" s="2"/>
      <c r="H231" s="2"/>
      <c r="I231" s="2"/>
      <c r="J231" s="2"/>
    </row>
    <row r="232" spans="3:10" ht="15.75" customHeight="1" x14ac:dyDescent="0.25">
      <c r="C232" s="158"/>
      <c r="E232" s="2"/>
      <c r="G232" s="2"/>
      <c r="H232" s="2"/>
      <c r="I232" s="2"/>
      <c r="J232" s="2"/>
    </row>
    <row r="233" spans="3:10" ht="15.75" customHeight="1" x14ac:dyDescent="0.25">
      <c r="C233" s="158"/>
      <c r="E233" s="2"/>
      <c r="G233" s="2"/>
      <c r="H233" s="2"/>
      <c r="I233" s="2"/>
      <c r="J233" s="2"/>
    </row>
    <row r="234" spans="3:10" ht="15.75" customHeight="1" x14ac:dyDescent="0.25">
      <c r="C234" s="158"/>
      <c r="E234" s="2"/>
      <c r="G234" s="2"/>
      <c r="H234" s="2"/>
      <c r="I234" s="2"/>
      <c r="J234" s="2"/>
    </row>
    <row r="235" spans="3:10" ht="15.75" customHeight="1" x14ac:dyDescent="0.25">
      <c r="C235" s="158"/>
      <c r="E235" s="2"/>
      <c r="G235" s="2"/>
      <c r="H235" s="2"/>
      <c r="I235" s="2"/>
      <c r="J235" s="2"/>
    </row>
    <row r="236" spans="3:10" ht="15.75" customHeight="1" x14ac:dyDescent="0.25">
      <c r="C236" s="158"/>
      <c r="E236" s="2"/>
      <c r="G236" s="2"/>
      <c r="H236" s="2"/>
      <c r="I236" s="2"/>
      <c r="J236" s="2"/>
    </row>
    <row r="237" spans="3:10" ht="15.75" customHeight="1" x14ac:dyDescent="0.25">
      <c r="C237" s="158"/>
      <c r="E237" s="2"/>
      <c r="G237" s="2"/>
      <c r="H237" s="2"/>
      <c r="I237" s="2"/>
      <c r="J237" s="2"/>
    </row>
    <row r="238" spans="3:10" ht="15.75" customHeight="1" x14ac:dyDescent="0.25">
      <c r="C238" s="158"/>
      <c r="E238" s="2"/>
      <c r="G238" s="2"/>
      <c r="H238" s="2"/>
      <c r="I238" s="2"/>
      <c r="J238" s="2"/>
    </row>
    <row r="239" spans="3:10" ht="15.75" customHeight="1" x14ac:dyDescent="0.25">
      <c r="C239" s="158"/>
      <c r="E239" s="2"/>
      <c r="G239" s="2"/>
      <c r="H239" s="2"/>
      <c r="I239" s="2"/>
      <c r="J239" s="2"/>
    </row>
    <row r="240" spans="3:10" ht="15.75" customHeight="1" x14ac:dyDescent="0.25">
      <c r="C240" s="158"/>
      <c r="E240" s="2"/>
      <c r="G240" s="2"/>
      <c r="H240" s="2"/>
      <c r="I240" s="2"/>
      <c r="J240" s="2"/>
    </row>
    <row r="241" spans="3:10" ht="15.75" customHeight="1" x14ac:dyDescent="0.25">
      <c r="C241" s="158"/>
      <c r="E241" s="2"/>
      <c r="G241" s="2"/>
      <c r="H241" s="2"/>
      <c r="I241" s="2"/>
      <c r="J241" s="2"/>
    </row>
    <row r="242" spans="3:10" ht="15.75" customHeight="1" x14ac:dyDescent="0.25">
      <c r="C242" s="158"/>
      <c r="E242" s="2"/>
      <c r="G242" s="2"/>
      <c r="H242" s="2"/>
      <c r="I242" s="2"/>
      <c r="J242" s="2"/>
    </row>
    <row r="243" spans="3:10" ht="15.75" customHeight="1" x14ac:dyDescent="0.25">
      <c r="C243" s="158"/>
      <c r="E243" s="2"/>
      <c r="G243" s="2"/>
      <c r="H243" s="2"/>
      <c r="I243" s="2"/>
      <c r="J243" s="2"/>
    </row>
    <row r="244" spans="3:10" ht="15.75" customHeight="1" x14ac:dyDescent="0.25">
      <c r="C244" s="158"/>
      <c r="E244" s="2"/>
      <c r="G244" s="2"/>
      <c r="H244" s="2"/>
      <c r="I244" s="2"/>
      <c r="J244" s="2"/>
    </row>
    <row r="245" spans="3:10" ht="15.75" customHeight="1" x14ac:dyDescent="0.25">
      <c r="C245" s="158"/>
      <c r="E245" s="2"/>
      <c r="G245" s="2"/>
      <c r="H245" s="2"/>
      <c r="I245" s="2"/>
      <c r="J245" s="2"/>
    </row>
    <row r="246" spans="3:10" ht="15.75" customHeight="1" x14ac:dyDescent="0.25">
      <c r="C246" s="158"/>
      <c r="E246" s="2"/>
      <c r="G246" s="2"/>
      <c r="H246" s="2"/>
      <c r="I246" s="2"/>
      <c r="J246" s="2"/>
    </row>
    <row r="247" spans="3:10" ht="15.75" customHeight="1" x14ac:dyDescent="0.25">
      <c r="C247" s="158"/>
      <c r="E247" s="2"/>
      <c r="G247" s="2"/>
      <c r="H247" s="2"/>
      <c r="I247" s="2"/>
      <c r="J247" s="2"/>
    </row>
    <row r="248" spans="3:10" ht="15.75" customHeight="1" x14ac:dyDescent="0.25">
      <c r="C248" s="158"/>
      <c r="E248" s="2"/>
      <c r="G248" s="2"/>
      <c r="H248" s="2"/>
      <c r="I248" s="2"/>
      <c r="J248" s="2"/>
    </row>
    <row r="249" spans="3:10" ht="15.75" customHeight="1" x14ac:dyDescent="0.25">
      <c r="C249" s="158"/>
      <c r="E249" s="2"/>
      <c r="G249" s="2"/>
      <c r="H249" s="2"/>
      <c r="I249" s="2"/>
      <c r="J249" s="2"/>
    </row>
    <row r="250" spans="3:10" ht="15.75" customHeight="1" x14ac:dyDescent="0.25">
      <c r="C250" s="158"/>
      <c r="E250" s="2"/>
      <c r="G250" s="2"/>
      <c r="H250" s="2"/>
      <c r="I250" s="2"/>
      <c r="J250" s="2"/>
    </row>
    <row r="251" spans="3:10" ht="15.75" customHeight="1" x14ac:dyDescent="0.25">
      <c r="C251" s="158"/>
      <c r="E251" s="2"/>
      <c r="G251" s="2"/>
      <c r="H251" s="2"/>
      <c r="I251" s="2"/>
      <c r="J251" s="2"/>
    </row>
    <row r="252" spans="3:10" ht="15.75" customHeight="1" x14ac:dyDescent="0.25">
      <c r="C252" s="158"/>
      <c r="E252" s="2"/>
      <c r="G252" s="2"/>
      <c r="H252" s="2"/>
      <c r="I252" s="2"/>
      <c r="J252" s="2"/>
    </row>
    <row r="253" spans="3:10" ht="15.75" customHeight="1" x14ac:dyDescent="0.25">
      <c r="C253" s="158"/>
      <c r="E253" s="2"/>
      <c r="G253" s="2"/>
      <c r="H253" s="2"/>
      <c r="I253" s="2"/>
      <c r="J253" s="2"/>
    </row>
    <row r="254" spans="3:10" ht="15.75" customHeight="1" x14ac:dyDescent="0.25">
      <c r="C254" s="158"/>
      <c r="E254" s="2"/>
      <c r="G254" s="2"/>
      <c r="H254" s="2"/>
      <c r="I254" s="2"/>
      <c r="J254" s="2"/>
    </row>
    <row r="255" spans="3:10" ht="15.75" customHeight="1" x14ac:dyDescent="0.25">
      <c r="C255" s="158"/>
      <c r="E255" s="2"/>
      <c r="G255" s="2"/>
      <c r="H255" s="2"/>
      <c r="I255" s="2"/>
      <c r="J255" s="2"/>
    </row>
    <row r="256" spans="3:10" ht="15.75" customHeight="1" x14ac:dyDescent="0.25">
      <c r="C256" s="158"/>
      <c r="E256" s="2"/>
      <c r="G256" s="2"/>
      <c r="H256" s="2"/>
      <c r="I256" s="2"/>
      <c r="J256" s="2"/>
    </row>
    <row r="257" spans="3:10" ht="15.75" customHeight="1" x14ac:dyDescent="0.25">
      <c r="C257" s="158"/>
      <c r="E257" s="2"/>
      <c r="G257" s="2"/>
      <c r="H257" s="2"/>
      <c r="I257" s="2"/>
      <c r="J257" s="2"/>
    </row>
    <row r="258" spans="3:10" ht="15.75" customHeight="1" x14ac:dyDescent="0.25">
      <c r="C258" s="158"/>
      <c r="E258" s="2"/>
      <c r="G258" s="2"/>
      <c r="H258" s="2"/>
      <c r="I258" s="2"/>
      <c r="J258" s="2"/>
    </row>
    <row r="259" spans="3:10" ht="15.75" customHeight="1" x14ac:dyDescent="0.25">
      <c r="C259" s="158"/>
      <c r="E259" s="2"/>
      <c r="G259" s="2"/>
      <c r="H259" s="2"/>
      <c r="I259" s="2"/>
      <c r="J259" s="2"/>
    </row>
    <row r="260" spans="3:10" ht="15.75" customHeight="1" x14ac:dyDescent="0.25">
      <c r="C260" s="158"/>
      <c r="E260" s="2"/>
      <c r="G260" s="2"/>
      <c r="H260" s="2"/>
      <c r="I260" s="2"/>
      <c r="J260" s="2"/>
    </row>
    <row r="261" spans="3:10" ht="15.75" customHeight="1" x14ac:dyDescent="0.25">
      <c r="C261" s="158"/>
      <c r="E261" s="2"/>
      <c r="G261" s="2"/>
      <c r="H261" s="2"/>
      <c r="I261" s="2"/>
      <c r="J261" s="2"/>
    </row>
    <row r="262" spans="3:10" ht="15.75" customHeight="1" x14ac:dyDescent="0.25">
      <c r="C262" s="158"/>
      <c r="E262" s="2"/>
      <c r="G262" s="2"/>
      <c r="H262" s="2"/>
      <c r="I262" s="2"/>
      <c r="J262" s="2"/>
    </row>
    <row r="263" spans="3:10" ht="15.75" customHeight="1" x14ac:dyDescent="0.25">
      <c r="C263" s="158"/>
      <c r="E263" s="2"/>
      <c r="G263" s="2"/>
      <c r="H263" s="2"/>
      <c r="I263" s="2"/>
      <c r="J263" s="2"/>
    </row>
    <row r="264" spans="3:10" ht="15.75" customHeight="1" x14ac:dyDescent="0.25">
      <c r="C264" s="158"/>
      <c r="E264" s="2"/>
      <c r="G264" s="2"/>
      <c r="H264" s="2"/>
      <c r="I264" s="2"/>
      <c r="J264" s="2"/>
    </row>
    <row r="265" spans="3:10" ht="15.75" customHeight="1" x14ac:dyDescent="0.25">
      <c r="C265" s="158"/>
      <c r="E265" s="2"/>
      <c r="G265" s="2"/>
      <c r="H265" s="2"/>
      <c r="I265" s="2"/>
      <c r="J265" s="2"/>
    </row>
    <row r="266" spans="3:10" ht="15.75" customHeight="1" x14ac:dyDescent="0.25">
      <c r="C266" s="158"/>
      <c r="E266" s="2"/>
      <c r="G266" s="2"/>
      <c r="H266" s="2"/>
      <c r="I266" s="2"/>
      <c r="J266" s="2"/>
    </row>
    <row r="267" spans="3:10" ht="15.75" customHeight="1" x14ac:dyDescent="0.25">
      <c r="C267" s="158"/>
      <c r="E267" s="2"/>
      <c r="G267" s="2"/>
      <c r="H267" s="2"/>
      <c r="I267" s="2"/>
      <c r="J267" s="2"/>
    </row>
    <row r="268" spans="3:10" ht="15.75" customHeight="1" x14ac:dyDescent="0.25">
      <c r="C268" s="158"/>
      <c r="E268" s="2"/>
      <c r="G268" s="2"/>
      <c r="H268" s="2"/>
      <c r="I268" s="2"/>
      <c r="J268" s="2"/>
    </row>
    <row r="269" spans="3:10" ht="15.75" customHeight="1" x14ac:dyDescent="0.25">
      <c r="C269" s="158"/>
      <c r="E269" s="2"/>
      <c r="G269" s="2"/>
      <c r="H269" s="2"/>
      <c r="I269" s="2"/>
      <c r="J269" s="2"/>
    </row>
    <row r="270" spans="3:10" ht="15.75" customHeight="1" x14ac:dyDescent="0.25">
      <c r="C270" s="158"/>
      <c r="E270" s="2"/>
      <c r="G270" s="2"/>
      <c r="H270" s="2"/>
      <c r="I270" s="2"/>
      <c r="J270" s="2"/>
    </row>
    <row r="271" spans="3:10" ht="15.75" customHeight="1" x14ac:dyDescent="0.25">
      <c r="C271" s="158"/>
      <c r="E271" s="2"/>
      <c r="G271" s="2"/>
      <c r="H271" s="2"/>
      <c r="I271" s="2"/>
      <c r="J271" s="2"/>
    </row>
    <row r="272" spans="3:10" ht="15.75" customHeight="1" x14ac:dyDescent="0.25">
      <c r="C272" s="158"/>
      <c r="E272" s="2"/>
      <c r="G272" s="2"/>
      <c r="H272" s="2"/>
      <c r="I272" s="2"/>
      <c r="J272" s="2"/>
    </row>
    <row r="273" spans="3:10" ht="15.75" customHeight="1" x14ac:dyDescent="0.25">
      <c r="C273" s="158"/>
      <c r="E273" s="2"/>
      <c r="G273" s="2"/>
      <c r="H273" s="2"/>
      <c r="I273" s="2"/>
      <c r="J273" s="2"/>
    </row>
    <row r="274" spans="3:10" ht="15.75" customHeight="1" x14ac:dyDescent="0.25">
      <c r="C274" s="158"/>
      <c r="E274" s="2"/>
      <c r="G274" s="2"/>
      <c r="H274" s="2"/>
      <c r="I274" s="2"/>
      <c r="J274" s="2"/>
    </row>
    <row r="275" spans="3:10" ht="15.75" customHeight="1" x14ac:dyDescent="0.25">
      <c r="C275" s="158"/>
      <c r="E275" s="2"/>
      <c r="G275" s="2"/>
      <c r="H275" s="2"/>
      <c r="I275" s="2"/>
      <c r="J275" s="2"/>
    </row>
    <row r="276" spans="3:10" ht="15.75" customHeight="1" x14ac:dyDescent="0.25">
      <c r="C276" s="158"/>
      <c r="E276" s="2"/>
      <c r="G276" s="2"/>
      <c r="H276" s="2"/>
      <c r="I276" s="2"/>
      <c r="J276" s="2"/>
    </row>
    <row r="277" spans="3:10" ht="15.75" customHeight="1" x14ac:dyDescent="0.25">
      <c r="C277" s="158"/>
      <c r="E277" s="2"/>
      <c r="G277" s="2"/>
      <c r="H277" s="2"/>
      <c r="I277" s="2"/>
      <c r="J277" s="2"/>
    </row>
    <row r="278" spans="3:10" ht="15.75" customHeight="1" x14ac:dyDescent="0.25">
      <c r="C278" s="158"/>
      <c r="E278" s="2"/>
      <c r="G278" s="2"/>
      <c r="H278" s="2"/>
      <c r="I278" s="2"/>
      <c r="J278" s="2"/>
    </row>
    <row r="279" spans="3:10" ht="15.75" customHeight="1" x14ac:dyDescent="0.25">
      <c r="C279" s="158"/>
      <c r="E279" s="2"/>
      <c r="G279" s="2"/>
      <c r="H279" s="2"/>
      <c r="I279" s="2"/>
      <c r="J279" s="2"/>
    </row>
    <row r="280" spans="3:10" ht="15.75" customHeight="1" x14ac:dyDescent="0.25">
      <c r="C280" s="158"/>
      <c r="E280" s="2"/>
      <c r="G280" s="2"/>
      <c r="H280" s="2"/>
      <c r="I280" s="2"/>
      <c r="J280" s="2"/>
    </row>
    <row r="281" spans="3:10" ht="15.75" customHeight="1" x14ac:dyDescent="0.25">
      <c r="C281" s="158"/>
      <c r="E281" s="2"/>
      <c r="G281" s="2"/>
      <c r="H281" s="2"/>
      <c r="I281" s="2"/>
      <c r="J281" s="2"/>
    </row>
    <row r="282" spans="3:10" ht="15.75" customHeight="1" x14ac:dyDescent="0.25">
      <c r="C282" s="158"/>
      <c r="E282" s="2"/>
      <c r="G282" s="2"/>
      <c r="H282" s="2"/>
      <c r="I282" s="2"/>
      <c r="J282" s="2"/>
    </row>
    <row r="283" spans="3:10" ht="15.75" customHeight="1" x14ac:dyDescent="0.25">
      <c r="C283" s="158"/>
      <c r="E283" s="2"/>
      <c r="G283" s="2"/>
      <c r="H283" s="2"/>
      <c r="I283" s="2"/>
      <c r="J283" s="2"/>
    </row>
    <row r="284" spans="3:10" ht="15.75" customHeight="1" x14ac:dyDescent="0.25">
      <c r="C284" s="158"/>
      <c r="E284" s="2"/>
      <c r="G284" s="2"/>
      <c r="H284" s="2"/>
      <c r="I284" s="2"/>
      <c r="J284" s="2"/>
    </row>
    <row r="285" spans="3:10" ht="15.75" customHeight="1" x14ac:dyDescent="0.25">
      <c r="C285" s="158"/>
      <c r="E285" s="2"/>
      <c r="G285" s="2"/>
      <c r="H285" s="2"/>
      <c r="I285" s="2"/>
      <c r="J285" s="2"/>
    </row>
    <row r="286" spans="3:10" ht="15.75" customHeight="1" x14ac:dyDescent="0.25">
      <c r="C286" s="158"/>
      <c r="E286" s="2"/>
      <c r="G286" s="2"/>
      <c r="H286" s="2"/>
      <c r="I286" s="2"/>
      <c r="J286" s="2"/>
    </row>
    <row r="287" spans="3:10" ht="15.75" customHeight="1" x14ac:dyDescent="0.25">
      <c r="C287" s="158"/>
      <c r="E287" s="2"/>
      <c r="G287" s="2"/>
      <c r="H287" s="2"/>
      <c r="I287" s="2"/>
      <c r="J287" s="2"/>
    </row>
    <row r="288" spans="3:10" ht="15.75" customHeight="1" x14ac:dyDescent="0.25">
      <c r="C288" s="158"/>
      <c r="E288" s="2"/>
      <c r="G288" s="2"/>
      <c r="H288" s="2"/>
      <c r="I288" s="2"/>
      <c r="J288" s="2"/>
    </row>
    <row r="289" spans="3:10" ht="15.75" customHeight="1" x14ac:dyDescent="0.25">
      <c r="C289" s="158"/>
      <c r="E289" s="2"/>
      <c r="G289" s="2"/>
      <c r="H289" s="2"/>
      <c r="I289" s="2"/>
      <c r="J289" s="2"/>
    </row>
    <row r="290" spans="3:10" ht="15.75" customHeight="1" x14ac:dyDescent="0.25">
      <c r="C290" s="158"/>
      <c r="E290" s="2"/>
      <c r="G290" s="2"/>
      <c r="H290" s="2"/>
      <c r="I290" s="2"/>
      <c r="J290" s="2"/>
    </row>
    <row r="291" spans="3:10" ht="15.75" customHeight="1" x14ac:dyDescent="0.25">
      <c r="C291" s="158"/>
      <c r="E291" s="2"/>
      <c r="G291" s="2"/>
      <c r="H291" s="2"/>
      <c r="I291" s="2"/>
      <c r="J291" s="2"/>
    </row>
    <row r="292" spans="3:10" ht="15.75" customHeight="1" x14ac:dyDescent="0.25">
      <c r="C292" s="158"/>
      <c r="E292" s="2"/>
      <c r="G292" s="2"/>
      <c r="H292" s="2"/>
      <c r="I292" s="2"/>
      <c r="J292" s="2"/>
    </row>
    <row r="293" spans="3:10" ht="15.75" customHeight="1" x14ac:dyDescent="0.25">
      <c r="C293" s="158"/>
      <c r="E293" s="2"/>
      <c r="G293" s="2"/>
      <c r="H293" s="2"/>
      <c r="I293" s="2"/>
      <c r="J293" s="2"/>
    </row>
    <row r="294" spans="3:10" ht="15.75" customHeight="1" x14ac:dyDescent="0.25">
      <c r="C294" s="158"/>
      <c r="E294" s="2"/>
      <c r="G294" s="2"/>
      <c r="H294" s="2"/>
      <c r="I294" s="2"/>
      <c r="J294" s="2"/>
    </row>
    <row r="295" spans="3:10" ht="15.75" customHeight="1" x14ac:dyDescent="0.25">
      <c r="C295" s="158"/>
      <c r="E295" s="2"/>
      <c r="G295" s="2"/>
      <c r="H295" s="2"/>
      <c r="I295" s="2"/>
      <c r="J295" s="2"/>
    </row>
    <row r="296" spans="3:10" ht="15.75" customHeight="1" x14ac:dyDescent="0.25">
      <c r="C296" s="158"/>
      <c r="E296" s="2"/>
      <c r="G296" s="2"/>
      <c r="H296" s="2"/>
      <c r="I296" s="2"/>
      <c r="J296" s="2"/>
    </row>
    <row r="297" spans="3:10" ht="15.75" customHeight="1" x14ac:dyDescent="0.25">
      <c r="C297" s="158"/>
      <c r="E297" s="2"/>
      <c r="G297" s="2"/>
      <c r="H297" s="2"/>
      <c r="I297" s="2"/>
      <c r="J297" s="2"/>
    </row>
    <row r="298" spans="3:10" ht="15.75" customHeight="1" x14ac:dyDescent="0.25">
      <c r="C298" s="158"/>
      <c r="E298" s="2"/>
      <c r="G298" s="2"/>
      <c r="H298" s="2"/>
      <c r="I298" s="2"/>
      <c r="J298" s="2"/>
    </row>
    <row r="299" spans="3:10" ht="15.75" customHeight="1" x14ac:dyDescent="0.25">
      <c r="C299" s="158"/>
      <c r="E299" s="2"/>
      <c r="G299" s="2"/>
      <c r="H299" s="2"/>
      <c r="I299" s="2"/>
      <c r="J299" s="2"/>
    </row>
    <row r="300" spans="3:10" ht="15.75" customHeight="1" x14ac:dyDescent="0.25">
      <c r="C300" s="158"/>
      <c r="E300" s="2"/>
      <c r="G300" s="2"/>
      <c r="H300" s="2"/>
      <c r="I300" s="2"/>
      <c r="J300" s="2"/>
    </row>
    <row r="301" spans="3:10" ht="15.75" customHeight="1" x14ac:dyDescent="0.25">
      <c r="C301" s="158"/>
      <c r="E301" s="2"/>
      <c r="G301" s="2"/>
      <c r="H301" s="2"/>
      <c r="I301" s="2"/>
      <c r="J301" s="2"/>
    </row>
    <row r="302" spans="3:10" ht="15.75" customHeight="1" x14ac:dyDescent="0.25">
      <c r="C302" s="158"/>
      <c r="E302" s="2"/>
      <c r="G302" s="2"/>
      <c r="H302" s="2"/>
      <c r="I302" s="2"/>
      <c r="J302" s="2"/>
    </row>
    <row r="303" spans="3:10" ht="15.75" customHeight="1" x14ac:dyDescent="0.25">
      <c r="C303" s="158"/>
      <c r="E303" s="2"/>
      <c r="G303" s="2"/>
      <c r="H303" s="2"/>
      <c r="I303" s="2"/>
      <c r="J303" s="2"/>
    </row>
    <row r="304" spans="3:10" ht="15.75" customHeight="1" x14ac:dyDescent="0.25">
      <c r="C304" s="158"/>
      <c r="E304" s="2"/>
      <c r="G304" s="2"/>
      <c r="H304" s="2"/>
      <c r="I304" s="2"/>
      <c r="J304" s="2"/>
    </row>
    <row r="305" spans="3:10" ht="15.75" customHeight="1" x14ac:dyDescent="0.25">
      <c r="C305" s="158"/>
      <c r="E305" s="2"/>
      <c r="G305" s="2"/>
      <c r="H305" s="2"/>
      <c r="I305" s="2"/>
      <c r="J305" s="2"/>
    </row>
    <row r="306" spans="3:10" ht="15.75" customHeight="1" x14ac:dyDescent="0.25">
      <c r="C306" s="158"/>
      <c r="E306" s="2"/>
      <c r="G306" s="2"/>
      <c r="H306" s="2"/>
      <c r="I306" s="2"/>
      <c r="J306" s="2"/>
    </row>
    <row r="307" spans="3:10" ht="15.75" customHeight="1" x14ac:dyDescent="0.25">
      <c r="C307" s="158"/>
      <c r="E307" s="2"/>
      <c r="G307" s="2"/>
      <c r="H307" s="2"/>
      <c r="I307" s="2"/>
      <c r="J307" s="2"/>
    </row>
    <row r="308" spans="3:10" ht="15.75" customHeight="1" x14ac:dyDescent="0.25">
      <c r="C308" s="158"/>
      <c r="E308" s="2"/>
      <c r="G308" s="2"/>
      <c r="H308" s="2"/>
      <c r="I308" s="2"/>
      <c r="J308" s="2"/>
    </row>
    <row r="309" spans="3:10" ht="15.75" customHeight="1" x14ac:dyDescent="0.25">
      <c r="C309" s="158"/>
      <c r="E309" s="2"/>
      <c r="G309" s="2"/>
      <c r="H309" s="2"/>
      <c r="I309" s="2"/>
      <c r="J309" s="2"/>
    </row>
    <row r="310" spans="3:10" ht="15.75" customHeight="1" x14ac:dyDescent="0.25">
      <c r="C310" s="158"/>
      <c r="E310" s="2"/>
      <c r="G310" s="2"/>
      <c r="H310" s="2"/>
      <c r="I310" s="2"/>
      <c r="J310" s="2"/>
    </row>
    <row r="311" spans="3:10" ht="15.75" customHeight="1" x14ac:dyDescent="0.25">
      <c r="C311" s="158"/>
      <c r="E311" s="2"/>
      <c r="G311" s="2"/>
      <c r="H311" s="2"/>
      <c r="I311" s="2"/>
      <c r="J311" s="2"/>
    </row>
    <row r="312" spans="3:10" ht="15.75" customHeight="1" x14ac:dyDescent="0.25">
      <c r="C312" s="158"/>
      <c r="E312" s="2"/>
      <c r="G312" s="2"/>
      <c r="H312" s="2"/>
      <c r="I312" s="2"/>
      <c r="J312" s="2"/>
    </row>
    <row r="313" spans="3:10" ht="15.75" customHeight="1" x14ac:dyDescent="0.25">
      <c r="C313" s="158"/>
      <c r="E313" s="2"/>
      <c r="G313" s="2"/>
      <c r="H313" s="2"/>
      <c r="I313" s="2"/>
      <c r="J313" s="2"/>
    </row>
    <row r="314" spans="3:10" ht="15.75" customHeight="1" x14ac:dyDescent="0.25">
      <c r="C314" s="158"/>
      <c r="E314" s="2"/>
      <c r="G314" s="2"/>
      <c r="H314" s="2"/>
      <c r="I314" s="2"/>
      <c r="J314" s="2"/>
    </row>
    <row r="315" spans="3:10" ht="15.75" customHeight="1" x14ac:dyDescent="0.25">
      <c r="C315" s="158"/>
      <c r="E315" s="2"/>
      <c r="G315" s="2"/>
      <c r="H315" s="2"/>
      <c r="I315" s="2"/>
      <c r="J315" s="2"/>
    </row>
    <row r="316" spans="3:10" ht="15.75" customHeight="1" x14ac:dyDescent="0.25">
      <c r="C316" s="158"/>
      <c r="E316" s="2"/>
      <c r="G316" s="2"/>
      <c r="H316" s="2"/>
      <c r="I316" s="2"/>
      <c r="J316" s="2"/>
    </row>
    <row r="317" spans="3:10" ht="15.75" customHeight="1" x14ac:dyDescent="0.25">
      <c r="C317" s="158"/>
      <c r="E317" s="2"/>
      <c r="G317" s="2"/>
      <c r="H317" s="2"/>
      <c r="I317" s="2"/>
      <c r="J317" s="2"/>
    </row>
    <row r="318" spans="3:10" ht="15.75" customHeight="1" x14ac:dyDescent="0.25">
      <c r="C318" s="158"/>
      <c r="E318" s="2"/>
      <c r="G318" s="2"/>
      <c r="H318" s="2"/>
      <c r="I318" s="2"/>
      <c r="J318" s="2"/>
    </row>
    <row r="319" spans="3:10" ht="15.75" customHeight="1" x14ac:dyDescent="0.25">
      <c r="C319" s="158"/>
      <c r="E319" s="2"/>
      <c r="G319" s="2"/>
      <c r="H319" s="2"/>
      <c r="I319" s="2"/>
      <c r="J319" s="2"/>
    </row>
    <row r="320" spans="3:10" ht="15.75" customHeight="1" x14ac:dyDescent="0.25">
      <c r="C320" s="158"/>
      <c r="E320" s="2"/>
      <c r="G320" s="2"/>
      <c r="H320" s="2"/>
      <c r="I320" s="2"/>
      <c r="J320" s="2"/>
    </row>
    <row r="321" spans="3:10" ht="15.75" customHeight="1" x14ac:dyDescent="0.25">
      <c r="C321" s="158"/>
      <c r="E321" s="2"/>
      <c r="G321" s="2"/>
      <c r="H321" s="2"/>
      <c r="I321" s="2"/>
      <c r="J321" s="2"/>
    </row>
    <row r="322" spans="3:10" ht="15.75" customHeight="1" x14ac:dyDescent="0.25">
      <c r="C322" s="158"/>
      <c r="E322" s="2"/>
      <c r="G322" s="2"/>
      <c r="H322" s="2"/>
      <c r="I322" s="2"/>
      <c r="J322" s="2"/>
    </row>
    <row r="323" spans="3:10" ht="15.75" customHeight="1" x14ac:dyDescent="0.25">
      <c r="C323" s="158"/>
      <c r="E323" s="2"/>
      <c r="G323" s="2"/>
      <c r="H323" s="2"/>
      <c r="I323" s="2"/>
      <c r="J323" s="2"/>
    </row>
    <row r="324" spans="3:10" ht="15.75" customHeight="1" x14ac:dyDescent="0.25">
      <c r="C324" s="158"/>
      <c r="E324" s="2"/>
      <c r="G324" s="2"/>
      <c r="H324" s="2"/>
      <c r="I324" s="2"/>
      <c r="J324" s="2"/>
    </row>
    <row r="325" spans="3:10" ht="15.75" customHeight="1" x14ac:dyDescent="0.25">
      <c r="C325" s="158"/>
      <c r="E325" s="2"/>
      <c r="G325" s="2"/>
      <c r="H325" s="2"/>
      <c r="I325" s="2"/>
      <c r="J325" s="2"/>
    </row>
    <row r="326" spans="3:10" ht="15.75" customHeight="1" x14ac:dyDescent="0.25">
      <c r="C326" s="158"/>
      <c r="E326" s="2"/>
      <c r="G326" s="2"/>
      <c r="H326" s="2"/>
      <c r="I326" s="2"/>
      <c r="J326" s="2"/>
    </row>
    <row r="327" spans="3:10" ht="15.75" customHeight="1" x14ac:dyDescent="0.25">
      <c r="C327" s="158"/>
      <c r="E327" s="2"/>
      <c r="G327" s="2"/>
      <c r="H327" s="2"/>
      <c r="I327" s="2"/>
      <c r="J327" s="2"/>
    </row>
    <row r="328" spans="3:10" ht="15.75" customHeight="1" x14ac:dyDescent="0.25">
      <c r="C328" s="158"/>
      <c r="E328" s="2"/>
      <c r="G328" s="2"/>
      <c r="H328" s="2"/>
      <c r="I328" s="2"/>
      <c r="J328" s="2"/>
    </row>
    <row r="329" spans="3:10" ht="15.75" customHeight="1" x14ac:dyDescent="0.25">
      <c r="C329" s="158"/>
      <c r="E329" s="2"/>
      <c r="G329" s="2"/>
      <c r="H329" s="2"/>
      <c r="I329" s="2"/>
      <c r="J329" s="2"/>
    </row>
    <row r="330" spans="3:10" ht="15.75" customHeight="1" x14ac:dyDescent="0.25">
      <c r="C330" s="158"/>
      <c r="E330" s="2"/>
      <c r="G330" s="2"/>
      <c r="H330" s="2"/>
      <c r="I330" s="2"/>
      <c r="J330" s="2"/>
    </row>
    <row r="331" spans="3:10" ht="15.75" customHeight="1" x14ac:dyDescent="0.25">
      <c r="C331" s="158"/>
      <c r="E331" s="2"/>
      <c r="G331" s="2"/>
      <c r="H331" s="2"/>
      <c r="I331" s="2"/>
      <c r="J331" s="2"/>
    </row>
    <row r="332" spans="3:10" ht="15.75" customHeight="1" x14ac:dyDescent="0.25">
      <c r="C332" s="158"/>
      <c r="E332" s="2"/>
      <c r="G332" s="2"/>
      <c r="H332" s="2"/>
      <c r="I332" s="2"/>
      <c r="J332" s="2"/>
    </row>
    <row r="333" spans="3:10" ht="15.75" customHeight="1" x14ac:dyDescent="0.25">
      <c r="C333" s="158"/>
      <c r="E333" s="2"/>
      <c r="G333" s="2"/>
      <c r="H333" s="2"/>
      <c r="I333" s="2"/>
      <c r="J333" s="2"/>
    </row>
    <row r="334" spans="3:10" ht="15.75" customHeight="1" x14ac:dyDescent="0.25">
      <c r="C334" s="158"/>
      <c r="E334" s="2"/>
      <c r="G334" s="2"/>
      <c r="H334" s="2"/>
      <c r="I334" s="2"/>
      <c r="J334" s="2"/>
    </row>
    <row r="335" spans="3:10" ht="15.75" customHeight="1" x14ac:dyDescent="0.25">
      <c r="C335" s="158"/>
      <c r="E335" s="2"/>
      <c r="G335" s="2"/>
      <c r="H335" s="2"/>
      <c r="I335" s="2"/>
      <c r="J335" s="2"/>
    </row>
    <row r="336" spans="3:10" ht="15.75" customHeight="1" x14ac:dyDescent="0.25">
      <c r="C336" s="158"/>
      <c r="E336" s="2"/>
      <c r="G336" s="2"/>
      <c r="H336" s="2"/>
      <c r="I336" s="2"/>
      <c r="J336" s="2"/>
    </row>
    <row r="337" spans="3:10" ht="15.75" customHeight="1" x14ac:dyDescent="0.25">
      <c r="C337" s="158"/>
      <c r="E337" s="2"/>
      <c r="G337" s="2"/>
      <c r="H337" s="2"/>
      <c r="I337" s="2"/>
      <c r="J337" s="2"/>
    </row>
    <row r="338" spans="3:10" ht="15.75" customHeight="1" x14ac:dyDescent="0.25">
      <c r="C338" s="158"/>
      <c r="E338" s="2"/>
      <c r="G338" s="2"/>
      <c r="H338" s="2"/>
      <c r="I338" s="2"/>
      <c r="J338" s="2"/>
    </row>
    <row r="339" spans="3:10" ht="15.75" customHeight="1" x14ac:dyDescent="0.25">
      <c r="C339" s="158"/>
      <c r="E339" s="2"/>
      <c r="G339" s="2"/>
      <c r="H339" s="2"/>
      <c r="I339" s="2"/>
      <c r="J339" s="2"/>
    </row>
    <row r="340" spans="3:10" ht="15.75" customHeight="1" x14ac:dyDescent="0.25">
      <c r="C340" s="158"/>
      <c r="E340" s="2"/>
      <c r="G340" s="2"/>
      <c r="H340" s="2"/>
      <c r="I340" s="2"/>
      <c r="J340" s="2"/>
    </row>
    <row r="341" spans="3:10" ht="15.75" customHeight="1" x14ac:dyDescent="0.25">
      <c r="C341" s="158"/>
      <c r="E341" s="2"/>
      <c r="G341" s="2"/>
      <c r="H341" s="2"/>
      <c r="I341" s="2"/>
      <c r="J341" s="2"/>
    </row>
    <row r="342" spans="3:10" ht="15.75" customHeight="1" x14ac:dyDescent="0.25">
      <c r="C342" s="158"/>
      <c r="E342" s="2"/>
      <c r="G342" s="2"/>
      <c r="H342" s="2"/>
      <c r="I342" s="2"/>
      <c r="J342" s="2"/>
    </row>
    <row r="343" spans="3:10" ht="15.75" customHeight="1" x14ac:dyDescent="0.25">
      <c r="C343" s="158"/>
      <c r="E343" s="2"/>
      <c r="G343" s="2"/>
      <c r="H343" s="2"/>
      <c r="I343" s="2"/>
      <c r="J343" s="2"/>
    </row>
    <row r="344" spans="3:10" ht="15.75" customHeight="1" x14ac:dyDescent="0.25">
      <c r="C344" s="158"/>
      <c r="E344" s="2"/>
      <c r="G344" s="2"/>
      <c r="H344" s="2"/>
      <c r="I344" s="2"/>
      <c r="J344" s="2"/>
    </row>
    <row r="345" spans="3:10" ht="15.75" customHeight="1" x14ac:dyDescent="0.25">
      <c r="C345" s="158"/>
      <c r="E345" s="2"/>
      <c r="G345" s="2"/>
      <c r="H345" s="2"/>
      <c r="I345" s="2"/>
      <c r="J345" s="2"/>
    </row>
    <row r="346" spans="3:10" ht="15.75" customHeight="1" x14ac:dyDescent="0.25">
      <c r="C346" s="158"/>
      <c r="E346" s="2"/>
      <c r="G346" s="2"/>
      <c r="H346" s="2"/>
      <c r="I346" s="2"/>
      <c r="J346" s="2"/>
    </row>
    <row r="347" spans="3:10" ht="15.75" customHeight="1" x14ac:dyDescent="0.25">
      <c r="C347" s="158"/>
      <c r="E347" s="2"/>
      <c r="G347" s="2"/>
      <c r="H347" s="2"/>
      <c r="I347" s="2"/>
      <c r="J347" s="2"/>
    </row>
    <row r="348" spans="3:10" ht="15.75" customHeight="1" x14ac:dyDescent="0.25">
      <c r="C348" s="158"/>
      <c r="E348" s="2"/>
      <c r="G348" s="2"/>
      <c r="H348" s="2"/>
      <c r="I348" s="2"/>
      <c r="J348" s="2"/>
    </row>
    <row r="349" spans="3:10" ht="15.75" customHeight="1" x14ac:dyDescent="0.25">
      <c r="C349" s="158"/>
      <c r="E349" s="2"/>
      <c r="G349" s="2"/>
      <c r="H349" s="2"/>
      <c r="I349" s="2"/>
      <c r="J349" s="2"/>
    </row>
    <row r="350" spans="3:10" ht="15.75" customHeight="1" x14ac:dyDescent="0.25">
      <c r="C350" s="158"/>
      <c r="E350" s="2"/>
      <c r="G350" s="2"/>
      <c r="H350" s="2"/>
      <c r="I350" s="2"/>
      <c r="J350" s="2"/>
    </row>
    <row r="351" spans="3:10" ht="15.75" customHeight="1" x14ac:dyDescent="0.25">
      <c r="C351" s="158"/>
      <c r="E351" s="2"/>
      <c r="G351" s="2"/>
      <c r="H351" s="2"/>
      <c r="I351" s="2"/>
      <c r="J351" s="2"/>
    </row>
    <row r="352" spans="3:10" ht="15.75" customHeight="1" x14ac:dyDescent="0.25">
      <c r="C352" s="158"/>
      <c r="E352" s="2"/>
      <c r="G352" s="2"/>
      <c r="H352" s="2"/>
      <c r="I352" s="2"/>
      <c r="J352" s="2"/>
    </row>
    <row r="353" spans="3:10" ht="15.75" customHeight="1" x14ac:dyDescent="0.25">
      <c r="C353" s="158"/>
      <c r="E353" s="2"/>
      <c r="G353" s="2"/>
      <c r="H353" s="2"/>
      <c r="I353" s="2"/>
      <c r="J353" s="2"/>
    </row>
    <row r="354" spans="3:10" ht="15.75" customHeight="1" x14ac:dyDescent="0.25">
      <c r="C354" s="158"/>
      <c r="E354" s="2"/>
      <c r="G354" s="2"/>
      <c r="H354" s="2"/>
      <c r="I354" s="2"/>
      <c r="J354" s="2"/>
    </row>
    <row r="355" spans="3:10" ht="15.75" customHeight="1" x14ac:dyDescent="0.25">
      <c r="C355" s="158"/>
      <c r="E355" s="2"/>
      <c r="G355" s="2"/>
      <c r="H355" s="2"/>
      <c r="I355" s="2"/>
      <c r="J355" s="2"/>
    </row>
    <row r="356" spans="3:10" ht="15.75" customHeight="1" x14ac:dyDescent="0.25">
      <c r="C356" s="158"/>
      <c r="E356" s="2"/>
      <c r="G356" s="2"/>
      <c r="H356" s="2"/>
      <c r="I356" s="2"/>
      <c r="J356" s="2"/>
    </row>
    <row r="357" spans="3:10" ht="15.75" customHeight="1" x14ac:dyDescent="0.25">
      <c r="C357" s="158"/>
      <c r="E357" s="2"/>
      <c r="G357" s="2"/>
      <c r="H357" s="2"/>
      <c r="I357" s="2"/>
      <c r="J357" s="2"/>
    </row>
    <row r="358" spans="3:10" ht="15.75" customHeight="1" x14ac:dyDescent="0.25">
      <c r="C358" s="158"/>
      <c r="E358" s="2"/>
      <c r="G358" s="2"/>
      <c r="H358" s="2"/>
      <c r="I358" s="2"/>
      <c r="J358" s="2"/>
    </row>
    <row r="359" spans="3:10" ht="15.75" customHeight="1" x14ac:dyDescent="0.25">
      <c r="C359" s="158"/>
      <c r="E359" s="2"/>
      <c r="G359" s="2"/>
      <c r="H359" s="2"/>
      <c r="I359" s="2"/>
      <c r="J359" s="2"/>
    </row>
    <row r="360" spans="3:10" ht="15.75" customHeight="1" x14ac:dyDescent="0.25">
      <c r="C360" s="158"/>
      <c r="E360" s="2"/>
      <c r="G360" s="2"/>
      <c r="H360" s="2"/>
      <c r="I360" s="2"/>
      <c r="J360" s="2"/>
    </row>
    <row r="361" spans="3:10" ht="15.75" customHeight="1" x14ac:dyDescent="0.25">
      <c r="C361" s="158"/>
      <c r="E361" s="2"/>
      <c r="G361" s="2"/>
      <c r="H361" s="2"/>
      <c r="I361" s="2"/>
      <c r="J361" s="2"/>
    </row>
    <row r="362" spans="3:10" ht="15.75" customHeight="1" x14ac:dyDescent="0.25">
      <c r="C362" s="158"/>
      <c r="E362" s="2"/>
      <c r="G362" s="2"/>
      <c r="H362" s="2"/>
      <c r="I362" s="2"/>
      <c r="J362" s="2"/>
    </row>
    <row r="363" spans="3:10" ht="15.75" customHeight="1" x14ac:dyDescent="0.25">
      <c r="C363" s="158"/>
      <c r="E363" s="2"/>
      <c r="G363" s="2"/>
      <c r="H363" s="2"/>
      <c r="I363" s="2"/>
      <c r="J363" s="2"/>
    </row>
    <row r="364" spans="3:10" ht="15.75" customHeight="1" x14ac:dyDescent="0.25">
      <c r="C364" s="158"/>
      <c r="E364" s="2"/>
      <c r="G364" s="2"/>
      <c r="H364" s="2"/>
      <c r="I364" s="2"/>
      <c r="J364" s="2"/>
    </row>
    <row r="365" spans="3:10" ht="15.75" customHeight="1" x14ac:dyDescent="0.25">
      <c r="C365" s="158"/>
      <c r="E365" s="2"/>
      <c r="G365" s="2"/>
      <c r="H365" s="2"/>
      <c r="I365" s="2"/>
      <c r="J365" s="2"/>
    </row>
    <row r="366" spans="3:10" ht="15.75" customHeight="1" x14ac:dyDescent="0.25">
      <c r="C366" s="158"/>
      <c r="E366" s="2"/>
      <c r="G366" s="2"/>
      <c r="H366" s="2"/>
      <c r="I366" s="2"/>
      <c r="J366" s="2"/>
    </row>
    <row r="367" spans="3:10" ht="15.75" customHeight="1" x14ac:dyDescent="0.25">
      <c r="C367" s="158"/>
      <c r="E367" s="2"/>
      <c r="G367" s="2"/>
      <c r="H367" s="2"/>
      <c r="I367" s="2"/>
      <c r="J367" s="2"/>
    </row>
    <row r="368" spans="3:10" ht="15.75" customHeight="1" x14ac:dyDescent="0.25">
      <c r="C368" s="158"/>
      <c r="E368" s="2"/>
      <c r="G368" s="2"/>
      <c r="H368" s="2"/>
      <c r="I368" s="2"/>
      <c r="J368" s="2"/>
    </row>
    <row r="369" spans="3:10" ht="15.75" customHeight="1" x14ac:dyDescent="0.25">
      <c r="C369" s="158"/>
      <c r="E369" s="2"/>
      <c r="G369" s="2"/>
      <c r="H369" s="2"/>
      <c r="I369" s="2"/>
      <c r="J369" s="2"/>
    </row>
    <row r="370" spans="3:10" ht="15.75" customHeight="1" x14ac:dyDescent="0.25">
      <c r="C370" s="158"/>
      <c r="E370" s="2"/>
      <c r="G370" s="2"/>
      <c r="H370" s="2"/>
      <c r="I370" s="2"/>
      <c r="J370" s="2"/>
    </row>
    <row r="371" spans="3:10" ht="15.75" customHeight="1" x14ac:dyDescent="0.25">
      <c r="C371" s="158"/>
      <c r="E371" s="2"/>
      <c r="G371" s="2"/>
      <c r="H371" s="2"/>
      <c r="I371" s="2"/>
      <c r="J371" s="2"/>
    </row>
    <row r="372" spans="3:10" ht="15.75" customHeight="1" x14ac:dyDescent="0.25">
      <c r="C372" s="158"/>
      <c r="E372" s="2"/>
      <c r="G372" s="2"/>
      <c r="H372" s="2"/>
      <c r="I372" s="2"/>
      <c r="J372" s="2"/>
    </row>
    <row r="373" spans="3:10" ht="15.75" customHeight="1" x14ac:dyDescent="0.25">
      <c r="C373" s="158"/>
      <c r="E373" s="2"/>
      <c r="G373" s="2"/>
      <c r="H373" s="2"/>
      <c r="I373" s="2"/>
      <c r="J373" s="2"/>
    </row>
    <row r="374" spans="3:10" ht="15.75" customHeight="1" x14ac:dyDescent="0.25">
      <c r="C374" s="158"/>
      <c r="E374" s="2"/>
      <c r="G374" s="2"/>
      <c r="H374" s="2"/>
      <c r="I374" s="2"/>
      <c r="J374" s="2"/>
    </row>
    <row r="375" spans="3:10" ht="15.75" customHeight="1" x14ac:dyDescent="0.25">
      <c r="C375" s="158"/>
      <c r="E375" s="2"/>
      <c r="G375" s="2"/>
      <c r="H375" s="2"/>
      <c r="I375" s="2"/>
      <c r="J375" s="2"/>
    </row>
    <row r="376" spans="3:10" ht="15.75" customHeight="1" x14ac:dyDescent="0.25">
      <c r="C376" s="158"/>
      <c r="E376" s="2"/>
      <c r="G376" s="2"/>
      <c r="H376" s="2"/>
      <c r="I376" s="2"/>
      <c r="J376" s="2"/>
    </row>
    <row r="377" spans="3:10" ht="15.75" customHeight="1" x14ac:dyDescent="0.25">
      <c r="C377" s="158"/>
      <c r="E377" s="2"/>
      <c r="G377" s="2"/>
      <c r="H377" s="2"/>
      <c r="I377" s="2"/>
      <c r="J377" s="2"/>
    </row>
    <row r="378" spans="3:10" ht="15.75" customHeight="1" x14ac:dyDescent="0.25">
      <c r="C378" s="158"/>
      <c r="E378" s="2"/>
      <c r="G378" s="2"/>
      <c r="H378" s="2"/>
      <c r="I378" s="2"/>
      <c r="J378" s="2"/>
    </row>
    <row r="379" spans="3:10" ht="15.75" customHeight="1" x14ac:dyDescent="0.25">
      <c r="C379" s="158"/>
      <c r="E379" s="2"/>
      <c r="G379" s="2"/>
      <c r="H379" s="2"/>
      <c r="I379" s="2"/>
      <c r="J379" s="2"/>
    </row>
    <row r="380" spans="3:10" ht="15.75" customHeight="1" x14ac:dyDescent="0.25">
      <c r="C380" s="158"/>
      <c r="E380" s="2"/>
      <c r="G380" s="2"/>
      <c r="H380" s="2"/>
      <c r="I380" s="2"/>
      <c r="J380" s="2"/>
    </row>
    <row r="381" spans="3:10" ht="15.75" customHeight="1" x14ac:dyDescent="0.25">
      <c r="C381" s="158"/>
      <c r="E381" s="2"/>
      <c r="G381" s="2"/>
      <c r="H381" s="2"/>
      <c r="I381" s="2"/>
      <c r="J381" s="2"/>
    </row>
    <row r="382" spans="3:10" ht="15.75" customHeight="1" x14ac:dyDescent="0.25">
      <c r="C382" s="158"/>
      <c r="E382" s="2"/>
      <c r="G382" s="2"/>
      <c r="H382" s="2"/>
      <c r="I382" s="2"/>
      <c r="J382" s="2"/>
    </row>
    <row r="383" spans="3:10" ht="15.75" customHeight="1" x14ac:dyDescent="0.25">
      <c r="C383" s="158"/>
      <c r="E383" s="2"/>
      <c r="G383" s="2"/>
      <c r="H383" s="2"/>
      <c r="I383" s="2"/>
      <c r="J383" s="2"/>
    </row>
    <row r="384" spans="3:10" ht="15.75" customHeight="1" x14ac:dyDescent="0.25">
      <c r="C384" s="158"/>
      <c r="E384" s="2"/>
      <c r="G384" s="2"/>
      <c r="H384" s="2"/>
      <c r="I384" s="2"/>
      <c r="J384" s="2"/>
    </row>
    <row r="385" spans="3:10" ht="15.75" customHeight="1" x14ac:dyDescent="0.25">
      <c r="C385" s="158"/>
      <c r="E385" s="2"/>
      <c r="G385" s="2"/>
      <c r="H385" s="2"/>
      <c r="I385" s="2"/>
      <c r="J385" s="2"/>
    </row>
    <row r="386" spans="3:10" ht="15.75" customHeight="1" x14ac:dyDescent="0.25">
      <c r="C386" s="158"/>
      <c r="E386" s="2"/>
      <c r="G386" s="2"/>
      <c r="H386" s="2"/>
      <c r="I386" s="2"/>
      <c r="J386" s="2"/>
    </row>
    <row r="387" spans="3:10" ht="15.75" customHeight="1" x14ac:dyDescent="0.25">
      <c r="C387" s="158"/>
      <c r="E387" s="2"/>
      <c r="G387" s="2"/>
      <c r="H387" s="2"/>
      <c r="I387" s="2"/>
      <c r="J387" s="2"/>
    </row>
    <row r="388" spans="3:10" ht="15.75" customHeight="1" x14ac:dyDescent="0.25">
      <c r="C388" s="158"/>
      <c r="E388" s="2"/>
      <c r="G388" s="2"/>
      <c r="H388" s="2"/>
      <c r="I388" s="2"/>
      <c r="J388" s="2"/>
    </row>
    <row r="389" spans="3:10" ht="15.75" customHeight="1" x14ac:dyDescent="0.25">
      <c r="C389" s="158"/>
      <c r="E389" s="2"/>
      <c r="G389" s="2"/>
      <c r="H389" s="2"/>
      <c r="I389" s="2"/>
      <c r="J389" s="2"/>
    </row>
    <row r="390" spans="3:10" ht="15.75" customHeight="1" x14ac:dyDescent="0.25">
      <c r="C390" s="158"/>
      <c r="E390" s="2"/>
      <c r="G390" s="2"/>
      <c r="H390" s="2"/>
      <c r="I390" s="2"/>
      <c r="J390" s="2"/>
    </row>
    <row r="391" spans="3:10" ht="15.75" customHeight="1" x14ac:dyDescent="0.25">
      <c r="C391" s="158"/>
      <c r="E391" s="2"/>
      <c r="G391" s="2"/>
      <c r="H391" s="2"/>
      <c r="I391" s="2"/>
      <c r="J391" s="2"/>
    </row>
    <row r="392" spans="3:10" ht="15.75" customHeight="1" x14ac:dyDescent="0.25">
      <c r="C392" s="158"/>
      <c r="E392" s="2"/>
      <c r="G392" s="2"/>
      <c r="H392" s="2"/>
      <c r="I392" s="2"/>
      <c r="J392" s="2"/>
    </row>
    <row r="393" spans="3:10" ht="15.75" customHeight="1" x14ac:dyDescent="0.25">
      <c r="C393" s="158"/>
      <c r="E393" s="2"/>
      <c r="G393" s="2"/>
      <c r="H393" s="2"/>
      <c r="I393" s="2"/>
      <c r="J393" s="2"/>
    </row>
    <row r="394" spans="3:10" ht="15.75" customHeight="1" x14ac:dyDescent="0.25">
      <c r="C394" s="158"/>
      <c r="E394" s="2"/>
      <c r="G394" s="2"/>
      <c r="H394" s="2"/>
      <c r="I394" s="2"/>
      <c r="J394" s="2"/>
    </row>
    <row r="395" spans="3:10" ht="15.75" customHeight="1" x14ac:dyDescent="0.25">
      <c r="C395" s="158"/>
      <c r="E395" s="2"/>
      <c r="G395" s="2"/>
      <c r="H395" s="2"/>
      <c r="I395" s="2"/>
      <c r="J395" s="2"/>
    </row>
    <row r="396" spans="3:10" ht="15.75" customHeight="1" x14ac:dyDescent="0.25">
      <c r="C396" s="158"/>
      <c r="E396" s="2"/>
      <c r="G396" s="2"/>
      <c r="H396" s="2"/>
      <c r="I396" s="2"/>
      <c r="J396" s="2"/>
    </row>
    <row r="397" spans="3:10" ht="15.75" customHeight="1" x14ac:dyDescent="0.25">
      <c r="C397" s="158"/>
      <c r="E397" s="2"/>
      <c r="G397" s="2"/>
      <c r="H397" s="2"/>
      <c r="I397" s="2"/>
      <c r="J397" s="2"/>
    </row>
    <row r="398" spans="3:10" ht="15.75" customHeight="1" x14ac:dyDescent="0.25">
      <c r="C398" s="158"/>
      <c r="E398" s="2"/>
      <c r="G398" s="2"/>
      <c r="H398" s="2"/>
      <c r="I398" s="2"/>
      <c r="J398" s="2"/>
    </row>
    <row r="399" spans="3:10" ht="15.75" customHeight="1" x14ac:dyDescent="0.25">
      <c r="C399" s="158"/>
      <c r="E399" s="2"/>
      <c r="G399" s="2"/>
      <c r="H399" s="2"/>
      <c r="I399" s="2"/>
      <c r="J399" s="2"/>
    </row>
    <row r="400" spans="3:10" ht="15.75" customHeight="1" x14ac:dyDescent="0.25">
      <c r="C400" s="158"/>
      <c r="E400" s="2"/>
      <c r="G400" s="2"/>
      <c r="H400" s="2"/>
      <c r="I400" s="2"/>
      <c r="J400" s="2"/>
    </row>
    <row r="401" spans="3:10" ht="15.75" customHeight="1" x14ac:dyDescent="0.25">
      <c r="C401" s="158"/>
      <c r="E401" s="2"/>
      <c r="G401" s="2"/>
      <c r="H401" s="2"/>
      <c r="I401" s="2"/>
      <c r="J401" s="2"/>
    </row>
    <row r="402" spans="3:10" ht="15.75" customHeight="1" x14ac:dyDescent="0.25">
      <c r="C402" s="158"/>
      <c r="E402" s="2"/>
      <c r="G402" s="2"/>
      <c r="H402" s="2"/>
      <c r="I402" s="2"/>
      <c r="J402" s="2"/>
    </row>
    <row r="403" spans="3:10" ht="15.75" customHeight="1" x14ac:dyDescent="0.25">
      <c r="C403" s="158"/>
      <c r="E403" s="2"/>
      <c r="G403" s="2"/>
      <c r="H403" s="2"/>
      <c r="I403" s="2"/>
      <c r="J403" s="2"/>
    </row>
    <row r="404" spans="3:10" ht="15.75" customHeight="1" x14ac:dyDescent="0.25">
      <c r="C404" s="158"/>
      <c r="E404" s="2"/>
      <c r="G404" s="2"/>
      <c r="H404" s="2"/>
      <c r="I404" s="2"/>
      <c r="J404" s="2"/>
    </row>
    <row r="405" spans="3:10" ht="15.75" customHeight="1" x14ac:dyDescent="0.25">
      <c r="C405" s="158"/>
      <c r="E405" s="2"/>
      <c r="G405" s="2"/>
      <c r="H405" s="2"/>
      <c r="I405" s="2"/>
      <c r="J405" s="2"/>
    </row>
    <row r="406" spans="3:10" ht="15.75" customHeight="1" x14ac:dyDescent="0.25">
      <c r="C406" s="158"/>
      <c r="E406" s="2"/>
      <c r="G406" s="2"/>
      <c r="H406" s="2"/>
      <c r="I406" s="2"/>
      <c r="J406" s="2"/>
    </row>
    <row r="407" spans="3:10" ht="15.75" customHeight="1" x14ac:dyDescent="0.25">
      <c r="C407" s="158"/>
      <c r="E407" s="2"/>
      <c r="G407" s="2"/>
      <c r="H407" s="2"/>
      <c r="I407" s="2"/>
      <c r="J407" s="2"/>
    </row>
    <row r="408" spans="3:10" ht="15.75" customHeight="1" x14ac:dyDescent="0.25">
      <c r="C408" s="158"/>
      <c r="E408" s="2"/>
      <c r="G408" s="2"/>
      <c r="H408" s="2"/>
      <c r="I408" s="2"/>
      <c r="J408" s="2"/>
    </row>
    <row r="409" spans="3:10" ht="15.75" customHeight="1" x14ac:dyDescent="0.25">
      <c r="C409" s="158"/>
      <c r="E409" s="2"/>
      <c r="G409" s="2"/>
      <c r="H409" s="2"/>
      <c r="I409" s="2"/>
      <c r="J409" s="2"/>
    </row>
    <row r="410" spans="3:10" ht="15.75" customHeight="1" x14ac:dyDescent="0.25">
      <c r="C410" s="158"/>
      <c r="E410" s="2"/>
      <c r="G410" s="2"/>
      <c r="H410" s="2"/>
      <c r="I410" s="2"/>
      <c r="J410" s="2"/>
    </row>
    <row r="411" spans="3:10" ht="15.75" customHeight="1" x14ac:dyDescent="0.25">
      <c r="C411" s="158"/>
      <c r="E411" s="2"/>
      <c r="G411" s="2"/>
      <c r="H411" s="2"/>
      <c r="I411" s="2"/>
      <c r="J411" s="2"/>
    </row>
    <row r="412" spans="3:10" ht="15.75" customHeight="1" x14ac:dyDescent="0.25">
      <c r="C412" s="158"/>
      <c r="E412" s="2"/>
      <c r="G412" s="2"/>
      <c r="H412" s="2"/>
      <c r="I412" s="2"/>
      <c r="J412" s="2"/>
    </row>
    <row r="413" spans="3:10" ht="15.75" customHeight="1" x14ac:dyDescent="0.25">
      <c r="C413" s="158"/>
      <c r="E413" s="2"/>
      <c r="G413" s="2"/>
      <c r="H413" s="2"/>
      <c r="I413" s="2"/>
      <c r="J413" s="2"/>
    </row>
    <row r="414" spans="3:10" ht="15.75" customHeight="1" x14ac:dyDescent="0.25">
      <c r="C414" s="158"/>
      <c r="E414" s="2"/>
      <c r="G414" s="2"/>
      <c r="H414" s="2"/>
      <c r="I414" s="2"/>
      <c r="J414" s="2"/>
    </row>
    <row r="415" spans="3:10" ht="15.75" customHeight="1" x14ac:dyDescent="0.25">
      <c r="C415" s="158"/>
      <c r="E415" s="2"/>
      <c r="G415" s="2"/>
      <c r="H415" s="2"/>
      <c r="I415" s="2"/>
      <c r="J415" s="2"/>
    </row>
    <row r="416" spans="3:10" ht="15.75" customHeight="1" x14ac:dyDescent="0.25">
      <c r="C416" s="158"/>
      <c r="E416" s="2"/>
      <c r="G416" s="2"/>
      <c r="H416" s="2"/>
      <c r="I416" s="2"/>
      <c r="J416" s="2"/>
    </row>
    <row r="417" spans="3:10" ht="15.75" customHeight="1" x14ac:dyDescent="0.25">
      <c r="C417" s="158"/>
      <c r="E417" s="2"/>
      <c r="G417" s="2"/>
      <c r="H417" s="2"/>
      <c r="I417" s="2"/>
      <c r="J417" s="2"/>
    </row>
    <row r="418" spans="3:10" ht="15.75" customHeight="1" x14ac:dyDescent="0.25">
      <c r="C418" s="158"/>
      <c r="E418" s="2"/>
      <c r="G418" s="2"/>
      <c r="H418" s="2"/>
      <c r="I418" s="2"/>
      <c r="J418" s="2"/>
    </row>
    <row r="419" spans="3:10" ht="15.75" customHeight="1" x14ac:dyDescent="0.25">
      <c r="C419" s="158"/>
      <c r="E419" s="2"/>
      <c r="G419" s="2"/>
      <c r="H419" s="2"/>
      <c r="I419" s="2"/>
      <c r="J419" s="2"/>
    </row>
    <row r="420" spans="3:10" ht="15.75" customHeight="1" x14ac:dyDescent="0.25">
      <c r="C420" s="158"/>
      <c r="E420" s="2"/>
      <c r="G420" s="2"/>
      <c r="H420" s="2"/>
      <c r="I420" s="2"/>
      <c r="J420" s="2"/>
    </row>
    <row r="421" spans="3:10" ht="15.75" customHeight="1" x14ac:dyDescent="0.25">
      <c r="C421" s="158"/>
      <c r="E421" s="2"/>
      <c r="G421" s="2"/>
      <c r="H421" s="2"/>
      <c r="I421" s="2"/>
      <c r="J421" s="2"/>
    </row>
    <row r="422" spans="3:10" ht="15.75" customHeight="1" x14ac:dyDescent="0.25">
      <c r="C422" s="158"/>
      <c r="E422" s="2"/>
      <c r="G422" s="2"/>
      <c r="H422" s="2"/>
      <c r="I422" s="2"/>
      <c r="J422" s="2"/>
    </row>
    <row r="423" spans="3:10" ht="15.75" customHeight="1" x14ac:dyDescent="0.25">
      <c r="C423" s="158"/>
      <c r="E423" s="2"/>
      <c r="G423" s="2"/>
      <c r="H423" s="2"/>
      <c r="I423" s="2"/>
      <c r="J423" s="2"/>
    </row>
    <row r="424" spans="3:10" ht="15.75" customHeight="1" x14ac:dyDescent="0.25">
      <c r="C424" s="158"/>
      <c r="E424" s="2"/>
      <c r="G424" s="2"/>
      <c r="H424" s="2"/>
      <c r="I424" s="2"/>
      <c r="J424" s="2"/>
    </row>
    <row r="425" spans="3:10" ht="15.75" customHeight="1" x14ac:dyDescent="0.25">
      <c r="C425" s="158"/>
      <c r="E425" s="2"/>
      <c r="G425" s="2"/>
      <c r="H425" s="2"/>
      <c r="I425" s="2"/>
      <c r="J425" s="2"/>
    </row>
    <row r="426" spans="3:10" ht="15.75" customHeight="1" x14ac:dyDescent="0.25">
      <c r="C426" s="158"/>
      <c r="E426" s="2"/>
      <c r="G426" s="2"/>
      <c r="H426" s="2"/>
      <c r="I426" s="2"/>
      <c r="J426" s="2"/>
    </row>
    <row r="427" spans="3:10" ht="15.75" customHeight="1" x14ac:dyDescent="0.25">
      <c r="C427" s="158"/>
      <c r="E427" s="2"/>
      <c r="G427" s="2"/>
      <c r="H427" s="2"/>
      <c r="I427" s="2"/>
      <c r="J427" s="2"/>
    </row>
    <row r="428" spans="3:10" ht="15.75" customHeight="1" x14ac:dyDescent="0.25">
      <c r="C428" s="158"/>
      <c r="E428" s="2"/>
      <c r="G428" s="2"/>
      <c r="H428" s="2"/>
      <c r="I428" s="2"/>
      <c r="J428" s="2"/>
    </row>
    <row r="429" spans="3:10" ht="15.75" customHeight="1" x14ac:dyDescent="0.25">
      <c r="C429" s="158"/>
      <c r="E429" s="2"/>
      <c r="G429" s="2"/>
      <c r="H429" s="2"/>
      <c r="I429" s="2"/>
      <c r="J429" s="2"/>
    </row>
    <row r="430" spans="3:10" ht="15.75" customHeight="1" x14ac:dyDescent="0.25">
      <c r="C430" s="158"/>
      <c r="E430" s="2"/>
      <c r="G430" s="2"/>
      <c r="H430" s="2"/>
      <c r="I430" s="2"/>
      <c r="J430" s="2"/>
    </row>
    <row r="431" spans="3:10" ht="15.75" customHeight="1" x14ac:dyDescent="0.25">
      <c r="C431" s="158"/>
      <c r="E431" s="2"/>
      <c r="G431" s="2"/>
      <c r="H431" s="2"/>
      <c r="I431" s="2"/>
      <c r="J431" s="2"/>
    </row>
    <row r="432" spans="3:10" ht="15.75" customHeight="1" x14ac:dyDescent="0.25">
      <c r="C432" s="158"/>
      <c r="E432" s="2"/>
      <c r="G432" s="2"/>
      <c r="H432" s="2"/>
      <c r="I432" s="2"/>
      <c r="J432" s="2"/>
    </row>
    <row r="433" spans="3:10" ht="15.75" customHeight="1" x14ac:dyDescent="0.25">
      <c r="C433" s="158"/>
      <c r="E433" s="2"/>
      <c r="G433" s="2"/>
      <c r="H433" s="2"/>
      <c r="I433" s="2"/>
      <c r="J433" s="2"/>
    </row>
    <row r="434" spans="3:10" ht="15.75" customHeight="1" x14ac:dyDescent="0.25">
      <c r="C434" s="158"/>
      <c r="E434" s="2"/>
      <c r="G434" s="2"/>
      <c r="H434" s="2"/>
      <c r="I434" s="2"/>
      <c r="J434" s="2"/>
    </row>
    <row r="435" spans="3:10" ht="15.75" customHeight="1" x14ac:dyDescent="0.25">
      <c r="C435" s="158"/>
      <c r="E435" s="2"/>
      <c r="G435" s="2"/>
      <c r="H435" s="2"/>
      <c r="I435" s="2"/>
      <c r="J435" s="2"/>
    </row>
    <row r="436" spans="3:10" ht="15.75" customHeight="1" x14ac:dyDescent="0.25">
      <c r="C436" s="158"/>
      <c r="E436" s="2"/>
      <c r="G436" s="2"/>
      <c r="H436" s="2"/>
      <c r="I436" s="2"/>
      <c r="J436" s="2"/>
    </row>
    <row r="437" spans="3:10" ht="15.75" customHeight="1" x14ac:dyDescent="0.25">
      <c r="C437" s="158"/>
      <c r="E437" s="2"/>
      <c r="G437" s="2"/>
      <c r="H437" s="2"/>
      <c r="I437" s="2"/>
      <c r="J437" s="2"/>
    </row>
    <row r="438" spans="3:10" ht="15.75" customHeight="1" x14ac:dyDescent="0.25">
      <c r="C438" s="158"/>
      <c r="E438" s="2"/>
      <c r="G438" s="2"/>
      <c r="H438" s="2"/>
      <c r="I438" s="2"/>
      <c r="J438" s="2"/>
    </row>
    <row r="439" spans="3:10" ht="15.75" customHeight="1" x14ac:dyDescent="0.25">
      <c r="C439" s="158"/>
      <c r="E439" s="2"/>
      <c r="G439" s="2"/>
      <c r="H439" s="2"/>
      <c r="I439" s="2"/>
      <c r="J439" s="2"/>
    </row>
    <row r="440" spans="3:10" ht="15.75" customHeight="1" x14ac:dyDescent="0.25">
      <c r="C440" s="158"/>
      <c r="E440" s="2"/>
      <c r="G440" s="2"/>
      <c r="H440" s="2"/>
      <c r="I440" s="2"/>
      <c r="J440" s="2"/>
    </row>
    <row r="441" spans="3:10" ht="15.75" customHeight="1" x14ac:dyDescent="0.25">
      <c r="C441" s="158"/>
      <c r="E441" s="2"/>
      <c r="G441" s="2"/>
      <c r="H441" s="2"/>
      <c r="I441" s="2"/>
      <c r="J441" s="2"/>
    </row>
    <row r="442" spans="3:10" ht="15.75" customHeight="1" x14ac:dyDescent="0.25">
      <c r="C442" s="158"/>
      <c r="E442" s="2"/>
      <c r="G442" s="2"/>
      <c r="H442" s="2"/>
      <c r="I442" s="2"/>
      <c r="J442" s="2"/>
    </row>
    <row r="443" spans="3:10" ht="15.75" customHeight="1" x14ac:dyDescent="0.25">
      <c r="C443" s="158"/>
      <c r="E443" s="2"/>
      <c r="G443" s="2"/>
      <c r="H443" s="2"/>
      <c r="I443" s="2"/>
      <c r="J443" s="2"/>
    </row>
    <row r="444" spans="3:10" ht="15.75" customHeight="1" x14ac:dyDescent="0.25">
      <c r="C444" s="158"/>
      <c r="E444" s="2"/>
      <c r="G444" s="2"/>
      <c r="H444" s="2"/>
      <c r="I444" s="2"/>
      <c r="J444" s="2"/>
    </row>
    <row r="445" spans="3:10" ht="15.75" customHeight="1" x14ac:dyDescent="0.25">
      <c r="C445" s="158"/>
      <c r="E445" s="2"/>
      <c r="G445" s="2"/>
      <c r="H445" s="2"/>
      <c r="I445" s="2"/>
      <c r="J445" s="2"/>
    </row>
    <row r="446" spans="3:10" ht="15.75" customHeight="1" x14ac:dyDescent="0.25">
      <c r="C446" s="158"/>
      <c r="E446" s="2"/>
      <c r="G446" s="2"/>
      <c r="H446" s="2"/>
      <c r="I446" s="2"/>
      <c r="J446" s="2"/>
    </row>
    <row r="447" spans="3:10" ht="15.75" customHeight="1" x14ac:dyDescent="0.25">
      <c r="C447" s="158"/>
      <c r="E447" s="2"/>
      <c r="G447" s="2"/>
      <c r="H447" s="2"/>
      <c r="I447" s="2"/>
      <c r="J447" s="2"/>
    </row>
    <row r="448" spans="3:10" ht="15.75" customHeight="1" x14ac:dyDescent="0.25">
      <c r="C448" s="158"/>
      <c r="E448" s="2"/>
      <c r="G448" s="2"/>
      <c r="H448" s="2"/>
      <c r="I448" s="2"/>
      <c r="J448" s="2"/>
    </row>
    <row r="449" spans="3:10" ht="15.75" customHeight="1" x14ac:dyDescent="0.25">
      <c r="C449" s="158"/>
      <c r="E449" s="2"/>
      <c r="G449" s="2"/>
      <c r="H449" s="2"/>
      <c r="I449" s="2"/>
      <c r="J449" s="2"/>
    </row>
    <row r="450" spans="3:10" ht="15.75" customHeight="1" x14ac:dyDescent="0.25">
      <c r="C450" s="158"/>
      <c r="E450" s="2"/>
      <c r="G450" s="2"/>
      <c r="H450" s="2"/>
      <c r="I450" s="2"/>
      <c r="J450" s="2"/>
    </row>
    <row r="451" spans="3:10" ht="15.75" customHeight="1" x14ac:dyDescent="0.25">
      <c r="C451" s="158"/>
      <c r="E451" s="2"/>
      <c r="G451" s="2"/>
      <c r="H451" s="2"/>
      <c r="I451" s="2"/>
      <c r="J451" s="2"/>
    </row>
    <row r="452" spans="3:10" ht="15.75" customHeight="1" x14ac:dyDescent="0.25">
      <c r="C452" s="158"/>
      <c r="E452" s="2"/>
      <c r="G452" s="2"/>
      <c r="H452" s="2"/>
      <c r="I452" s="2"/>
      <c r="J452" s="2"/>
    </row>
    <row r="453" spans="3:10" ht="15.75" customHeight="1" x14ac:dyDescent="0.25">
      <c r="C453" s="158"/>
      <c r="E453" s="2"/>
      <c r="G453" s="2"/>
      <c r="H453" s="2"/>
      <c r="I453" s="2"/>
      <c r="J453" s="2"/>
    </row>
    <row r="454" spans="3:10" ht="15.75" customHeight="1" x14ac:dyDescent="0.25">
      <c r="C454" s="158"/>
      <c r="E454" s="2"/>
      <c r="G454" s="2"/>
      <c r="H454" s="2"/>
      <c r="I454" s="2"/>
      <c r="J454" s="2"/>
    </row>
    <row r="455" spans="3:10" ht="15.75" customHeight="1" x14ac:dyDescent="0.25">
      <c r="C455" s="158"/>
      <c r="E455" s="2"/>
      <c r="G455" s="2"/>
      <c r="H455" s="2"/>
      <c r="I455" s="2"/>
      <c r="J455" s="2"/>
    </row>
    <row r="456" spans="3:10" ht="15.75" customHeight="1" x14ac:dyDescent="0.25">
      <c r="C456" s="158"/>
      <c r="E456" s="2"/>
      <c r="G456" s="2"/>
      <c r="H456" s="2"/>
      <c r="I456" s="2"/>
      <c r="J456" s="2"/>
    </row>
    <row r="457" spans="3:10" ht="15.75" customHeight="1" x14ac:dyDescent="0.25">
      <c r="C457" s="158"/>
      <c r="E457" s="2"/>
      <c r="G457" s="2"/>
      <c r="H457" s="2"/>
      <c r="I457" s="2"/>
      <c r="J457" s="2"/>
    </row>
    <row r="458" spans="3:10" ht="15.75" customHeight="1" x14ac:dyDescent="0.25">
      <c r="C458" s="158"/>
      <c r="E458" s="2"/>
      <c r="G458" s="2"/>
      <c r="H458" s="2"/>
      <c r="I458" s="2"/>
      <c r="J458" s="2"/>
    </row>
    <row r="459" spans="3:10" ht="15.75" customHeight="1" x14ac:dyDescent="0.25">
      <c r="C459" s="158"/>
      <c r="E459" s="2"/>
      <c r="G459" s="2"/>
      <c r="H459" s="2"/>
      <c r="I459" s="2"/>
      <c r="J459" s="2"/>
    </row>
    <row r="460" spans="3:10" ht="15.75" customHeight="1" x14ac:dyDescent="0.25">
      <c r="C460" s="158"/>
      <c r="E460" s="2"/>
      <c r="G460" s="2"/>
      <c r="H460" s="2"/>
      <c r="I460" s="2"/>
      <c r="J460" s="2"/>
    </row>
    <row r="461" spans="3:10" ht="15.75" customHeight="1" x14ac:dyDescent="0.25">
      <c r="C461" s="158"/>
      <c r="E461" s="2"/>
      <c r="G461" s="2"/>
      <c r="H461" s="2"/>
      <c r="I461" s="2"/>
      <c r="J461" s="2"/>
    </row>
    <row r="462" spans="3:10" ht="15.75" customHeight="1" x14ac:dyDescent="0.25">
      <c r="C462" s="158"/>
      <c r="E462" s="2"/>
      <c r="G462" s="2"/>
      <c r="H462" s="2"/>
      <c r="I462" s="2"/>
      <c r="J462" s="2"/>
    </row>
    <row r="463" spans="3:10" ht="15.75" customHeight="1" x14ac:dyDescent="0.25">
      <c r="C463" s="158"/>
      <c r="E463" s="2"/>
      <c r="G463" s="2"/>
      <c r="H463" s="2"/>
      <c r="I463" s="2"/>
      <c r="J463" s="2"/>
    </row>
    <row r="464" spans="3:10" ht="15.75" customHeight="1" x14ac:dyDescent="0.25">
      <c r="C464" s="158"/>
      <c r="E464" s="2"/>
      <c r="G464" s="2"/>
      <c r="H464" s="2"/>
      <c r="I464" s="2"/>
      <c r="J464" s="2"/>
    </row>
    <row r="465" spans="3:10" ht="15.75" customHeight="1" x14ac:dyDescent="0.25">
      <c r="C465" s="158"/>
      <c r="E465" s="2"/>
      <c r="G465" s="2"/>
      <c r="H465" s="2"/>
      <c r="I465" s="2"/>
      <c r="J465" s="2"/>
    </row>
    <row r="466" spans="3:10" ht="15.75" customHeight="1" x14ac:dyDescent="0.25">
      <c r="C466" s="158"/>
      <c r="E466" s="2"/>
      <c r="G466" s="2"/>
      <c r="H466" s="2"/>
      <c r="I466" s="2"/>
      <c r="J466" s="2"/>
    </row>
    <row r="467" spans="3:10" ht="15.75" customHeight="1" x14ac:dyDescent="0.25">
      <c r="C467" s="158"/>
      <c r="E467" s="2"/>
      <c r="G467" s="2"/>
      <c r="H467" s="2"/>
      <c r="I467" s="2"/>
      <c r="J467" s="2"/>
    </row>
    <row r="468" spans="3:10" ht="15.75" customHeight="1" x14ac:dyDescent="0.25">
      <c r="C468" s="158"/>
      <c r="E468" s="2"/>
      <c r="G468" s="2"/>
      <c r="H468" s="2"/>
      <c r="I468" s="2"/>
      <c r="J468" s="2"/>
    </row>
    <row r="469" spans="3:10" ht="15.75" customHeight="1" x14ac:dyDescent="0.25">
      <c r="C469" s="158"/>
      <c r="E469" s="2"/>
      <c r="G469" s="2"/>
      <c r="H469" s="2"/>
      <c r="I469" s="2"/>
      <c r="J469" s="2"/>
    </row>
    <row r="470" spans="3:10" ht="15.75" customHeight="1" x14ac:dyDescent="0.25">
      <c r="C470" s="158"/>
      <c r="E470" s="2"/>
      <c r="G470" s="2"/>
      <c r="H470" s="2"/>
      <c r="I470" s="2"/>
      <c r="J470" s="2"/>
    </row>
    <row r="471" spans="3:10" ht="15.75" customHeight="1" x14ac:dyDescent="0.25">
      <c r="C471" s="158"/>
      <c r="E471" s="2"/>
      <c r="G471" s="2"/>
      <c r="H471" s="2"/>
      <c r="I471" s="2"/>
      <c r="J471" s="2"/>
    </row>
    <row r="472" spans="3:10" ht="15.75" customHeight="1" x14ac:dyDescent="0.25">
      <c r="C472" s="158"/>
      <c r="E472" s="2"/>
      <c r="G472" s="2"/>
      <c r="H472" s="2"/>
      <c r="I472" s="2"/>
      <c r="J472" s="2"/>
    </row>
    <row r="473" spans="3:10" ht="15.75" customHeight="1" x14ac:dyDescent="0.25">
      <c r="C473" s="158"/>
      <c r="E473" s="2"/>
      <c r="G473" s="2"/>
      <c r="H473" s="2"/>
      <c r="I473" s="2"/>
      <c r="J473" s="2"/>
    </row>
    <row r="474" spans="3:10" ht="15.75" customHeight="1" x14ac:dyDescent="0.25">
      <c r="C474" s="158"/>
      <c r="E474" s="2"/>
      <c r="G474" s="2"/>
      <c r="H474" s="2"/>
      <c r="I474" s="2"/>
      <c r="J474" s="2"/>
    </row>
    <row r="475" spans="3:10" ht="15.75" customHeight="1" x14ac:dyDescent="0.25">
      <c r="C475" s="158"/>
      <c r="E475" s="2"/>
      <c r="G475" s="2"/>
      <c r="H475" s="2"/>
      <c r="I475" s="2"/>
      <c r="J475" s="2"/>
    </row>
    <row r="476" spans="3:10" ht="15.75" customHeight="1" x14ac:dyDescent="0.25">
      <c r="C476" s="158"/>
      <c r="E476" s="2"/>
      <c r="G476" s="2"/>
      <c r="H476" s="2"/>
      <c r="I476" s="2"/>
      <c r="J476" s="2"/>
    </row>
    <row r="477" spans="3:10" ht="15.75" customHeight="1" x14ac:dyDescent="0.25">
      <c r="C477" s="158"/>
      <c r="E477" s="2"/>
      <c r="G477" s="2"/>
      <c r="H477" s="2"/>
      <c r="I477" s="2"/>
      <c r="J477" s="2"/>
    </row>
    <row r="478" spans="3:10" ht="15.75" customHeight="1" x14ac:dyDescent="0.25">
      <c r="C478" s="158"/>
      <c r="E478" s="2"/>
      <c r="G478" s="2"/>
      <c r="H478" s="2"/>
      <c r="I478" s="2"/>
      <c r="J478" s="2"/>
    </row>
    <row r="479" spans="3:10" ht="15.75" customHeight="1" x14ac:dyDescent="0.25">
      <c r="C479" s="158"/>
      <c r="E479" s="2"/>
      <c r="G479" s="2"/>
      <c r="H479" s="2"/>
      <c r="I479" s="2"/>
      <c r="J479" s="2"/>
    </row>
    <row r="480" spans="3:10" ht="15.75" customHeight="1" x14ac:dyDescent="0.25">
      <c r="C480" s="158"/>
      <c r="E480" s="2"/>
      <c r="G480" s="2"/>
      <c r="H480" s="2"/>
      <c r="I480" s="2"/>
      <c r="J480" s="2"/>
    </row>
    <row r="481" spans="3:10" ht="15.75" customHeight="1" x14ac:dyDescent="0.25">
      <c r="C481" s="158"/>
      <c r="E481" s="2"/>
      <c r="G481" s="2"/>
      <c r="H481" s="2"/>
      <c r="I481" s="2"/>
      <c r="J481" s="2"/>
    </row>
    <row r="482" spans="3:10" ht="15.75" customHeight="1" x14ac:dyDescent="0.25">
      <c r="C482" s="158"/>
      <c r="E482" s="2"/>
      <c r="G482" s="2"/>
      <c r="H482" s="2"/>
      <c r="I482" s="2"/>
      <c r="J482" s="2"/>
    </row>
    <row r="483" spans="3:10" ht="15.75" customHeight="1" x14ac:dyDescent="0.25">
      <c r="C483" s="158"/>
      <c r="E483" s="2"/>
      <c r="G483" s="2"/>
      <c r="H483" s="2"/>
      <c r="I483" s="2"/>
      <c r="J483" s="2"/>
    </row>
    <row r="484" spans="3:10" ht="15.75" customHeight="1" x14ac:dyDescent="0.25">
      <c r="C484" s="158"/>
      <c r="E484" s="2"/>
      <c r="G484" s="2"/>
      <c r="H484" s="2"/>
      <c r="I484" s="2"/>
      <c r="J484" s="2"/>
    </row>
    <row r="485" spans="3:10" ht="15.75" customHeight="1" x14ac:dyDescent="0.25">
      <c r="C485" s="158"/>
      <c r="E485" s="2"/>
      <c r="G485" s="2"/>
      <c r="H485" s="2"/>
      <c r="I485" s="2"/>
      <c r="J485" s="2"/>
    </row>
    <row r="486" spans="3:10" ht="15.75" customHeight="1" x14ac:dyDescent="0.25">
      <c r="C486" s="158"/>
      <c r="E486" s="2"/>
      <c r="G486" s="2"/>
      <c r="H486" s="2"/>
      <c r="I486" s="2"/>
      <c r="J486" s="2"/>
    </row>
    <row r="487" spans="3:10" ht="15.75" customHeight="1" x14ac:dyDescent="0.25">
      <c r="C487" s="158"/>
      <c r="E487" s="2"/>
      <c r="G487" s="2"/>
      <c r="H487" s="2"/>
      <c r="I487" s="2"/>
      <c r="J487" s="2"/>
    </row>
    <row r="488" spans="3:10" ht="15.75" customHeight="1" x14ac:dyDescent="0.25">
      <c r="C488" s="158"/>
      <c r="E488" s="2"/>
      <c r="G488" s="2"/>
      <c r="H488" s="2"/>
      <c r="I488" s="2"/>
      <c r="J488" s="2"/>
    </row>
    <row r="489" spans="3:10" ht="15.75" customHeight="1" x14ac:dyDescent="0.25">
      <c r="C489" s="158"/>
      <c r="E489" s="2"/>
      <c r="G489" s="2"/>
      <c r="H489" s="2"/>
      <c r="I489" s="2"/>
      <c r="J489" s="2"/>
    </row>
    <row r="490" spans="3:10" ht="15.75" customHeight="1" x14ac:dyDescent="0.25">
      <c r="C490" s="158"/>
      <c r="E490" s="2"/>
      <c r="G490" s="2"/>
      <c r="H490" s="2"/>
      <c r="I490" s="2"/>
      <c r="J490" s="2"/>
    </row>
    <row r="491" spans="3:10" ht="15.75" customHeight="1" x14ac:dyDescent="0.25">
      <c r="C491" s="158"/>
      <c r="E491" s="2"/>
      <c r="G491" s="2"/>
      <c r="H491" s="2"/>
      <c r="I491" s="2"/>
      <c r="J491" s="2"/>
    </row>
    <row r="492" spans="3:10" ht="15.75" customHeight="1" x14ac:dyDescent="0.25">
      <c r="C492" s="158"/>
      <c r="E492" s="2"/>
      <c r="G492" s="2"/>
      <c r="H492" s="2"/>
      <c r="I492" s="2"/>
      <c r="J492" s="2"/>
    </row>
    <row r="493" spans="3:10" ht="15.75" customHeight="1" x14ac:dyDescent="0.25">
      <c r="C493" s="158"/>
      <c r="E493" s="2"/>
      <c r="G493" s="2"/>
      <c r="H493" s="2"/>
      <c r="I493" s="2"/>
      <c r="J493" s="2"/>
    </row>
    <row r="494" spans="3:10" ht="15.75" customHeight="1" x14ac:dyDescent="0.25">
      <c r="C494" s="158"/>
      <c r="E494" s="2"/>
      <c r="G494" s="2"/>
      <c r="H494" s="2"/>
      <c r="I494" s="2"/>
      <c r="J494" s="2"/>
    </row>
    <row r="495" spans="3:10" ht="15.75" customHeight="1" x14ac:dyDescent="0.25">
      <c r="C495" s="158"/>
      <c r="E495" s="2"/>
      <c r="G495" s="2"/>
      <c r="H495" s="2"/>
      <c r="I495" s="2"/>
      <c r="J495" s="2"/>
    </row>
    <row r="496" spans="3:10" ht="15.75" customHeight="1" x14ac:dyDescent="0.25">
      <c r="C496" s="158"/>
      <c r="E496" s="2"/>
      <c r="G496" s="2"/>
      <c r="H496" s="2"/>
      <c r="I496" s="2"/>
      <c r="J496" s="2"/>
    </row>
    <row r="497" spans="3:10" ht="15.75" customHeight="1" x14ac:dyDescent="0.25">
      <c r="C497" s="158"/>
      <c r="E497" s="2"/>
      <c r="G497" s="2"/>
      <c r="H497" s="2"/>
      <c r="I497" s="2"/>
      <c r="J497" s="2"/>
    </row>
    <row r="498" spans="3:10" ht="15.75" customHeight="1" x14ac:dyDescent="0.25">
      <c r="C498" s="158"/>
      <c r="E498" s="2"/>
      <c r="G498" s="2"/>
      <c r="H498" s="2"/>
      <c r="I498" s="2"/>
      <c r="J498" s="2"/>
    </row>
    <row r="499" spans="3:10" ht="15.75" customHeight="1" x14ac:dyDescent="0.25">
      <c r="C499" s="158"/>
      <c r="E499" s="2"/>
      <c r="G499" s="2"/>
      <c r="H499" s="2"/>
      <c r="I499" s="2"/>
      <c r="J499" s="2"/>
    </row>
    <row r="500" spans="3:10" ht="15.75" customHeight="1" x14ac:dyDescent="0.25">
      <c r="C500" s="158"/>
      <c r="E500" s="2"/>
      <c r="G500" s="2"/>
      <c r="H500" s="2"/>
      <c r="I500" s="2"/>
      <c r="J500" s="2"/>
    </row>
    <row r="501" spans="3:10" ht="15.75" customHeight="1" x14ac:dyDescent="0.25">
      <c r="C501" s="158"/>
      <c r="E501" s="2"/>
      <c r="G501" s="2"/>
      <c r="H501" s="2"/>
      <c r="I501" s="2"/>
      <c r="J501" s="2"/>
    </row>
    <row r="502" spans="3:10" ht="15.75" customHeight="1" x14ac:dyDescent="0.25">
      <c r="C502" s="158"/>
      <c r="E502" s="2"/>
      <c r="G502" s="2"/>
      <c r="H502" s="2"/>
      <c r="I502" s="2"/>
      <c r="J502" s="2"/>
    </row>
    <row r="503" spans="3:10" ht="15.75" customHeight="1" x14ac:dyDescent="0.25">
      <c r="C503" s="158"/>
      <c r="E503" s="2"/>
      <c r="G503" s="2"/>
      <c r="H503" s="2"/>
      <c r="I503" s="2"/>
      <c r="J503" s="2"/>
    </row>
    <row r="504" spans="3:10" ht="15.75" customHeight="1" x14ac:dyDescent="0.25">
      <c r="C504" s="158"/>
      <c r="E504" s="2"/>
      <c r="G504" s="2"/>
      <c r="H504" s="2"/>
      <c r="I504" s="2"/>
      <c r="J504" s="2"/>
    </row>
    <row r="505" spans="3:10" ht="15.75" customHeight="1" x14ac:dyDescent="0.25">
      <c r="C505" s="158"/>
      <c r="E505" s="2"/>
      <c r="G505" s="2"/>
      <c r="H505" s="2"/>
      <c r="I505" s="2"/>
      <c r="J505" s="2"/>
    </row>
    <row r="506" spans="3:10" ht="15.75" customHeight="1" x14ac:dyDescent="0.25">
      <c r="C506" s="158"/>
      <c r="E506" s="2"/>
      <c r="G506" s="2"/>
      <c r="H506" s="2"/>
      <c r="I506" s="2"/>
      <c r="J506" s="2"/>
    </row>
    <row r="507" spans="3:10" ht="15.75" customHeight="1" x14ac:dyDescent="0.25">
      <c r="C507" s="158"/>
      <c r="E507" s="2"/>
      <c r="G507" s="2"/>
      <c r="H507" s="2"/>
      <c r="I507" s="2"/>
      <c r="J507" s="2"/>
    </row>
    <row r="508" spans="3:10" ht="15.75" customHeight="1" x14ac:dyDescent="0.25">
      <c r="C508" s="158"/>
      <c r="E508" s="2"/>
      <c r="G508" s="2"/>
      <c r="H508" s="2"/>
      <c r="I508" s="2"/>
      <c r="J508" s="2"/>
    </row>
    <row r="509" spans="3:10" ht="15.75" customHeight="1" x14ac:dyDescent="0.25">
      <c r="C509" s="158"/>
      <c r="E509" s="2"/>
      <c r="G509" s="2"/>
      <c r="H509" s="2"/>
      <c r="I509" s="2"/>
      <c r="J509" s="2"/>
    </row>
    <row r="510" spans="3:10" ht="15.75" customHeight="1" x14ac:dyDescent="0.25">
      <c r="C510" s="158"/>
      <c r="E510" s="2"/>
      <c r="G510" s="2"/>
      <c r="H510" s="2"/>
      <c r="I510" s="2"/>
      <c r="J510" s="2"/>
    </row>
    <row r="511" spans="3:10" ht="15.75" customHeight="1" x14ac:dyDescent="0.25">
      <c r="C511" s="158"/>
      <c r="E511" s="2"/>
      <c r="G511" s="2"/>
      <c r="H511" s="2"/>
      <c r="I511" s="2"/>
      <c r="J511" s="2"/>
    </row>
    <row r="512" spans="3:10" ht="15.75" customHeight="1" x14ac:dyDescent="0.25">
      <c r="C512" s="158"/>
      <c r="E512" s="2"/>
      <c r="G512" s="2"/>
      <c r="H512" s="2"/>
      <c r="I512" s="2"/>
      <c r="J512" s="2"/>
    </row>
    <row r="513" spans="3:10" ht="15.75" customHeight="1" x14ac:dyDescent="0.25">
      <c r="C513" s="158"/>
      <c r="E513" s="2"/>
      <c r="G513" s="2"/>
      <c r="H513" s="2"/>
      <c r="I513" s="2"/>
      <c r="J513" s="2"/>
    </row>
    <row r="514" spans="3:10" ht="15.75" customHeight="1" x14ac:dyDescent="0.25">
      <c r="C514" s="158"/>
      <c r="E514" s="2"/>
      <c r="G514" s="2"/>
      <c r="H514" s="2"/>
      <c r="I514" s="2"/>
      <c r="J514" s="2"/>
    </row>
    <row r="515" spans="3:10" ht="15.75" customHeight="1" x14ac:dyDescent="0.25">
      <c r="C515" s="158"/>
      <c r="E515" s="2"/>
      <c r="G515" s="2"/>
      <c r="H515" s="2"/>
      <c r="I515" s="2"/>
      <c r="J515" s="2"/>
    </row>
    <row r="516" spans="3:10" ht="15.75" customHeight="1" x14ac:dyDescent="0.25">
      <c r="C516" s="158"/>
      <c r="E516" s="2"/>
      <c r="G516" s="2"/>
      <c r="H516" s="2"/>
      <c r="I516" s="2"/>
      <c r="J516" s="2"/>
    </row>
    <row r="517" spans="3:10" ht="15.75" customHeight="1" x14ac:dyDescent="0.25">
      <c r="C517" s="158"/>
      <c r="E517" s="2"/>
      <c r="G517" s="2"/>
      <c r="H517" s="2"/>
      <c r="I517" s="2"/>
      <c r="J517" s="2"/>
    </row>
    <row r="518" spans="3:10" ht="15.75" customHeight="1" x14ac:dyDescent="0.25">
      <c r="C518" s="158"/>
      <c r="E518" s="2"/>
      <c r="G518" s="2"/>
      <c r="H518" s="2"/>
      <c r="I518" s="2"/>
      <c r="J518" s="2"/>
    </row>
    <row r="519" spans="3:10" ht="15.75" customHeight="1" x14ac:dyDescent="0.25">
      <c r="C519" s="158"/>
      <c r="E519" s="2"/>
      <c r="G519" s="2"/>
      <c r="H519" s="2"/>
      <c r="I519" s="2"/>
      <c r="J519" s="2"/>
    </row>
    <row r="520" spans="3:10" ht="15.75" customHeight="1" x14ac:dyDescent="0.25">
      <c r="C520" s="158"/>
      <c r="E520" s="2"/>
      <c r="G520" s="2"/>
      <c r="H520" s="2"/>
      <c r="I520" s="2"/>
      <c r="J520" s="2"/>
    </row>
    <row r="521" spans="3:10" ht="15.75" customHeight="1" x14ac:dyDescent="0.25">
      <c r="C521" s="158"/>
      <c r="E521" s="2"/>
      <c r="G521" s="2"/>
      <c r="H521" s="2"/>
      <c r="I521" s="2"/>
      <c r="J521" s="2"/>
    </row>
    <row r="522" spans="3:10" ht="15.75" customHeight="1" x14ac:dyDescent="0.25">
      <c r="C522" s="158"/>
      <c r="E522" s="2"/>
      <c r="G522" s="2"/>
      <c r="H522" s="2"/>
      <c r="I522" s="2"/>
      <c r="J522" s="2"/>
    </row>
    <row r="523" spans="3:10" ht="15.75" customHeight="1" x14ac:dyDescent="0.25">
      <c r="C523" s="158"/>
      <c r="E523" s="2"/>
      <c r="G523" s="2"/>
      <c r="H523" s="2"/>
      <c r="I523" s="2"/>
      <c r="J523" s="2"/>
    </row>
    <row r="524" spans="3:10" ht="15.75" customHeight="1" x14ac:dyDescent="0.25">
      <c r="C524" s="158"/>
      <c r="E524" s="2"/>
      <c r="G524" s="2"/>
      <c r="H524" s="2"/>
      <c r="I524" s="2"/>
      <c r="J524" s="2"/>
    </row>
    <row r="525" spans="3:10" ht="15.75" customHeight="1" x14ac:dyDescent="0.25">
      <c r="C525" s="158"/>
      <c r="E525" s="2"/>
      <c r="G525" s="2"/>
      <c r="H525" s="2"/>
      <c r="I525" s="2"/>
      <c r="J525" s="2"/>
    </row>
    <row r="526" spans="3:10" ht="15.75" customHeight="1" x14ac:dyDescent="0.25">
      <c r="C526" s="158"/>
      <c r="E526" s="2"/>
      <c r="G526" s="2"/>
      <c r="H526" s="2"/>
      <c r="I526" s="2"/>
      <c r="J526" s="2"/>
    </row>
    <row r="527" spans="3:10" ht="15.75" customHeight="1" x14ac:dyDescent="0.25">
      <c r="C527" s="158"/>
      <c r="E527" s="2"/>
      <c r="G527" s="2"/>
      <c r="H527" s="2"/>
      <c r="I527" s="2"/>
      <c r="J527" s="2"/>
    </row>
    <row r="528" spans="3:10" ht="15.75" customHeight="1" x14ac:dyDescent="0.25">
      <c r="C528" s="158"/>
      <c r="E528" s="2"/>
      <c r="G528" s="2"/>
      <c r="H528" s="2"/>
      <c r="I528" s="2"/>
      <c r="J528" s="2"/>
    </row>
    <row r="529" spans="3:10" ht="15.75" customHeight="1" x14ac:dyDescent="0.25">
      <c r="C529" s="158"/>
      <c r="E529" s="2"/>
      <c r="G529" s="2"/>
      <c r="H529" s="2"/>
      <c r="I529" s="2"/>
      <c r="J529" s="2"/>
    </row>
    <row r="530" spans="3:10" ht="15.75" customHeight="1" x14ac:dyDescent="0.25">
      <c r="C530" s="158"/>
      <c r="E530" s="2"/>
      <c r="G530" s="2"/>
      <c r="H530" s="2"/>
      <c r="I530" s="2"/>
      <c r="J530" s="2"/>
    </row>
    <row r="531" spans="3:10" ht="15.75" customHeight="1" x14ac:dyDescent="0.25">
      <c r="C531" s="158"/>
      <c r="E531" s="2"/>
      <c r="G531" s="2"/>
      <c r="H531" s="2"/>
      <c r="I531" s="2"/>
      <c r="J531" s="2"/>
    </row>
    <row r="532" spans="3:10" ht="15.75" customHeight="1" x14ac:dyDescent="0.25">
      <c r="C532" s="158"/>
      <c r="E532" s="2"/>
      <c r="G532" s="2"/>
      <c r="H532" s="2"/>
      <c r="I532" s="2"/>
      <c r="J532" s="2"/>
    </row>
    <row r="533" spans="3:10" ht="15.75" customHeight="1" x14ac:dyDescent="0.25">
      <c r="C533" s="158"/>
      <c r="E533" s="2"/>
      <c r="G533" s="2"/>
      <c r="H533" s="2"/>
      <c r="I533" s="2"/>
      <c r="J533" s="2"/>
    </row>
    <row r="534" spans="3:10" ht="15.75" customHeight="1" x14ac:dyDescent="0.25">
      <c r="C534" s="158"/>
      <c r="E534" s="2"/>
      <c r="G534" s="2"/>
      <c r="H534" s="2"/>
      <c r="I534" s="2"/>
      <c r="J534" s="2"/>
    </row>
    <row r="535" spans="3:10" ht="15.75" customHeight="1" x14ac:dyDescent="0.25">
      <c r="C535" s="158"/>
      <c r="E535" s="2"/>
      <c r="G535" s="2"/>
      <c r="H535" s="2"/>
      <c r="I535" s="2"/>
      <c r="J535" s="2"/>
    </row>
    <row r="536" spans="3:10" ht="15.75" customHeight="1" x14ac:dyDescent="0.25">
      <c r="C536" s="158"/>
      <c r="E536" s="2"/>
      <c r="G536" s="2"/>
      <c r="H536" s="2"/>
      <c r="I536" s="2"/>
      <c r="J536" s="2"/>
    </row>
    <row r="537" spans="3:10" ht="15.75" customHeight="1" x14ac:dyDescent="0.25">
      <c r="C537" s="158"/>
      <c r="E537" s="2"/>
      <c r="G537" s="2"/>
      <c r="H537" s="2"/>
      <c r="I537" s="2"/>
      <c r="J537" s="2"/>
    </row>
    <row r="538" spans="3:10" ht="15.75" customHeight="1" x14ac:dyDescent="0.25">
      <c r="C538" s="158"/>
      <c r="E538" s="2"/>
      <c r="G538" s="2"/>
      <c r="H538" s="2"/>
      <c r="I538" s="2"/>
      <c r="J538" s="2"/>
    </row>
    <row r="539" spans="3:10" ht="15.75" customHeight="1" x14ac:dyDescent="0.25">
      <c r="C539" s="158"/>
      <c r="E539" s="2"/>
      <c r="G539" s="2"/>
      <c r="H539" s="2"/>
      <c r="I539" s="2"/>
      <c r="J539" s="2"/>
    </row>
    <row r="540" spans="3:10" ht="15.75" customHeight="1" x14ac:dyDescent="0.25">
      <c r="C540" s="158"/>
      <c r="E540" s="2"/>
      <c r="G540" s="2"/>
      <c r="H540" s="2"/>
      <c r="I540" s="2"/>
      <c r="J540" s="2"/>
    </row>
    <row r="541" spans="3:10" ht="15.75" customHeight="1" x14ac:dyDescent="0.25">
      <c r="C541" s="158"/>
      <c r="E541" s="2"/>
      <c r="G541" s="2"/>
      <c r="H541" s="2"/>
      <c r="I541" s="2"/>
      <c r="J541" s="2"/>
    </row>
    <row r="542" spans="3:10" ht="15.75" customHeight="1" x14ac:dyDescent="0.25">
      <c r="C542" s="158"/>
      <c r="E542" s="2"/>
      <c r="G542" s="2"/>
      <c r="H542" s="2"/>
      <c r="I542" s="2"/>
      <c r="J542" s="2"/>
    </row>
    <row r="543" spans="3:10" ht="15.75" customHeight="1" x14ac:dyDescent="0.25">
      <c r="C543" s="158"/>
      <c r="E543" s="2"/>
      <c r="G543" s="2"/>
      <c r="H543" s="2"/>
      <c r="I543" s="2"/>
      <c r="J543" s="2"/>
    </row>
    <row r="544" spans="3:10" ht="15.75" customHeight="1" x14ac:dyDescent="0.25">
      <c r="C544" s="158"/>
      <c r="E544" s="2"/>
      <c r="G544" s="2"/>
      <c r="H544" s="2"/>
      <c r="I544" s="2"/>
      <c r="J544" s="2"/>
    </row>
    <row r="545" spans="3:10" ht="15.75" customHeight="1" x14ac:dyDescent="0.25">
      <c r="C545" s="158"/>
      <c r="E545" s="2"/>
      <c r="G545" s="2"/>
      <c r="H545" s="2"/>
      <c r="I545" s="2"/>
      <c r="J545" s="2"/>
    </row>
    <row r="546" spans="3:10" ht="15.75" customHeight="1" x14ac:dyDescent="0.25">
      <c r="C546" s="158"/>
      <c r="E546" s="2"/>
      <c r="G546" s="2"/>
      <c r="H546" s="2"/>
      <c r="I546" s="2"/>
      <c r="J546" s="2"/>
    </row>
    <row r="547" spans="3:10" ht="15.75" customHeight="1" x14ac:dyDescent="0.25">
      <c r="C547" s="158"/>
      <c r="E547" s="2"/>
      <c r="G547" s="2"/>
      <c r="H547" s="2"/>
      <c r="I547" s="2"/>
      <c r="J547" s="2"/>
    </row>
    <row r="548" spans="3:10" ht="15.75" customHeight="1" x14ac:dyDescent="0.25">
      <c r="C548" s="158"/>
      <c r="E548" s="2"/>
      <c r="G548" s="2"/>
      <c r="H548" s="2"/>
      <c r="I548" s="2"/>
      <c r="J548" s="2"/>
    </row>
    <row r="549" spans="3:10" ht="15.75" customHeight="1" x14ac:dyDescent="0.25">
      <c r="C549" s="158"/>
      <c r="E549" s="2"/>
      <c r="G549" s="2"/>
      <c r="H549" s="2"/>
      <c r="I549" s="2"/>
      <c r="J549" s="2"/>
    </row>
    <row r="550" spans="3:10" ht="15.75" customHeight="1" x14ac:dyDescent="0.25">
      <c r="C550" s="158"/>
      <c r="E550" s="2"/>
      <c r="G550" s="2"/>
      <c r="H550" s="2"/>
      <c r="I550" s="2"/>
      <c r="J550" s="2"/>
    </row>
    <row r="551" spans="3:10" ht="15.75" customHeight="1" x14ac:dyDescent="0.25">
      <c r="C551" s="158"/>
      <c r="E551" s="2"/>
      <c r="G551" s="2"/>
      <c r="H551" s="2"/>
      <c r="I551" s="2"/>
      <c r="J551" s="2"/>
    </row>
    <row r="552" spans="3:10" ht="15.75" customHeight="1" x14ac:dyDescent="0.25">
      <c r="C552" s="158"/>
      <c r="E552" s="2"/>
      <c r="G552" s="2"/>
      <c r="H552" s="2"/>
      <c r="I552" s="2"/>
      <c r="J552" s="2"/>
    </row>
    <row r="553" spans="3:10" ht="15.75" customHeight="1" x14ac:dyDescent="0.25">
      <c r="C553" s="158"/>
      <c r="E553" s="2"/>
      <c r="G553" s="2"/>
      <c r="H553" s="2"/>
      <c r="I553" s="2"/>
      <c r="J553" s="2"/>
    </row>
    <row r="554" spans="3:10" ht="15.75" customHeight="1" x14ac:dyDescent="0.25">
      <c r="C554" s="158"/>
      <c r="E554" s="2"/>
      <c r="G554" s="2"/>
      <c r="H554" s="2"/>
      <c r="I554" s="2"/>
      <c r="J554" s="2"/>
    </row>
    <row r="555" spans="3:10" ht="15.75" customHeight="1" x14ac:dyDescent="0.25">
      <c r="C555" s="158"/>
      <c r="E555" s="2"/>
      <c r="G555" s="2"/>
      <c r="H555" s="2"/>
      <c r="I555" s="2"/>
      <c r="J555" s="2"/>
    </row>
    <row r="556" spans="3:10" ht="15.75" customHeight="1" x14ac:dyDescent="0.25">
      <c r="C556" s="158"/>
      <c r="E556" s="2"/>
      <c r="G556" s="2"/>
      <c r="H556" s="2"/>
      <c r="I556" s="2"/>
      <c r="J556" s="2"/>
    </row>
    <row r="557" spans="3:10" ht="15.75" customHeight="1" x14ac:dyDescent="0.25">
      <c r="C557" s="158"/>
      <c r="E557" s="2"/>
      <c r="G557" s="2"/>
      <c r="H557" s="2"/>
      <c r="I557" s="2"/>
      <c r="J557" s="2"/>
    </row>
    <row r="558" spans="3:10" ht="15.75" customHeight="1" x14ac:dyDescent="0.25">
      <c r="C558" s="158"/>
      <c r="E558" s="2"/>
      <c r="G558" s="2"/>
      <c r="H558" s="2"/>
      <c r="I558" s="2"/>
      <c r="J558" s="2"/>
    </row>
    <row r="559" spans="3:10" ht="15.75" customHeight="1" x14ac:dyDescent="0.25">
      <c r="C559" s="158"/>
      <c r="E559" s="2"/>
      <c r="G559" s="2"/>
      <c r="H559" s="2"/>
      <c r="I559" s="2"/>
      <c r="J559" s="2"/>
    </row>
    <row r="560" spans="3:10" ht="15.75" customHeight="1" x14ac:dyDescent="0.25">
      <c r="C560" s="158"/>
      <c r="E560" s="2"/>
      <c r="G560" s="2"/>
      <c r="H560" s="2"/>
      <c r="I560" s="2"/>
      <c r="J560" s="2"/>
    </row>
    <row r="561" spans="3:10" ht="15.75" customHeight="1" x14ac:dyDescent="0.25">
      <c r="C561" s="158"/>
      <c r="E561" s="2"/>
      <c r="G561" s="2"/>
      <c r="H561" s="2"/>
      <c r="I561" s="2"/>
      <c r="J561" s="2"/>
    </row>
    <row r="562" spans="3:10" ht="15.75" customHeight="1" x14ac:dyDescent="0.25">
      <c r="C562" s="158"/>
      <c r="E562" s="2"/>
      <c r="G562" s="2"/>
      <c r="H562" s="2"/>
      <c r="I562" s="2"/>
      <c r="J562" s="2"/>
    </row>
    <row r="563" spans="3:10" ht="15.75" customHeight="1" x14ac:dyDescent="0.25">
      <c r="C563" s="158"/>
      <c r="E563" s="2"/>
      <c r="G563" s="2"/>
      <c r="H563" s="2"/>
      <c r="I563" s="2"/>
      <c r="J563" s="2"/>
    </row>
    <row r="564" spans="3:10" ht="15.75" customHeight="1" x14ac:dyDescent="0.25">
      <c r="C564" s="158"/>
      <c r="E564" s="2"/>
      <c r="G564" s="2"/>
      <c r="H564" s="2"/>
      <c r="I564" s="2"/>
      <c r="J564" s="2"/>
    </row>
    <row r="565" spans="3:10" ht="15.75" customHeight="1" x14ac:dyDescent="0.25">
      <c r="C565" s="158"/>
      <c r="E565" s="2"/>
      <c r="G565" s="2"/>
      <c r="H565" s="2"/>
      <c r="I565" s="2"/>
      <c r="J565" s="2"/>
    </row>
    <row r="566" spans="3:10" ht="15.75" customHeight="1" x14ac:dyDescent="0.25">
      <c r="C566" s="158"/>
      <c r="E566" s="2"/>
      <c r="G566" s="2"/>
      <c r="H566" s="2"/>
      <c r="I566" s="2"/>
      <c r="J566" s="2"/>
    </row>
    <row r="567" spans="3:10" ht="15.75" customHeight="1" x14ac:dyDescent="0.25">
      <c r="C567" s="158"/>
      <c r="E567" s="2"/>
      <c r="G567" s="2"/>
      <c r="H567" s="2"/>
      <c r="I567" s="2"/>
      <c r="J567" s="2"/>
    </row>
    <row r="568" spans="3:10" ht="15.75" customHeight="1" x14ac:dyDescent="0.25">
      <c r="C568" s="158"/>
      <c r="E568" s="2"/>
      <c r="G568" s="2"/>
      <c r="H568" s="2"/>
      <c r="I568" s="2"/>
      <c r="J568" s="2"/>
    </row>
    <row r="569" spans="3:10" ht="15.75" customHeight="1" x14ac:dyDescent="0.25">
      <c r="C569" s="158"/>
      <c r="E569" s="2"/>
      <c r="G569" s="2"/>
      <c r="H569" s="2"/>
      <c r="I569" s="2"/>
      <c r="J569" s="2"/>
    </row>
    <row r="570" spans="3:10" ht="15.75" customHeight="1" x14ac:dyDescent="0.25">
      <c r="C570" s="158"/>
      <c r="E570" s="2"/>
      <c r="G570" s="2"/>
      <c r="H570" s="2"/>
      <c r="I570" s="2"/>
      <c r="J570" s="2"/>
    </row>
    <row r="571" spans="3:10" ht="15.75" customHeight="1" x14ac:dyDescent="0.25">
      <c r="C571" s="158"/>
      <c r="E571" s="2"/>
      <c r="G571" s="2"/>
      <c r="H571" s="2"/>
      <c r="I571" s="2"/>
      <c r="J571" s="2"/>
    </row>
    <row r="572" spans="3:10" ht="15.75" customHeight="1" x14ac:dyDescent="0.25">
      <c r="C572" s="158"/>
      <c r="E572" s="2"/>
      <c r="G572" s="2"/>
      <c r="H572" s="2"/>
      <c r="I572" s="2"/>
      <c r="J572" s="2"/>
    </row>
    <row r="573" spans="3:10" ht="15.75" customHeight="1" x14ac:dyDescent="0.25">
      <c r="C573" s="158"/>
      <c r="E573" s="2"/>
      <c r="G573" s="2"/>
      <c r="H573" s="2"/>
      <c r="I573" s="2"/>
      <c r="J573" s="2"/>
    </row>
    <row r="574" spans="3:10" ht="15.75" customHeight="1" x14ac:dyDescent="0.25">
      <c r="C574" s="158"/>
      <c r="E574" s="2"/>
      <c r="G574" s="2"/>
      <c r="H574" s="2"/>
      <c r="I574" s="2"/>
      <c r="J574" s="2"/>
    </row>
    <row r="575" spans="3:10" ht="15.75" customHeight="1" x14ac:dyDescent="0.25">
      <c r="C575" s="158"/>
      <c r="E575" s="2"/>
      <c r="G575" s="2"/>
      <c r="H575" s="2"/>
      <c r="I575" s="2"/>
      <c r="J575" s="2"/>
    </row>
    <row r="576" spans="3:10" ht="15.75" customHeight="1" x14ac:dyDescent="0.25">
      <c r="C576" s="158"/>
      <c r="E576" s="2"/>
      <c r="G576" s="2"/>
      <c r="H576" s="2"/>
      <c r="I576" s="2"/>
      <c r="J576" s="2"/>
    </row>
    <row r="577" spans="3:10" ht="15.75" customHeight="1" x14ac:dyDescent="0.25">
      <c r="C577" s="158"/>
      <c r="E577" s="2"/>
      <c r="G577" s="2"/>
      <c r="H577" s="2"/>
      <c r="I577" s="2"/>
      <c r="J577" s="2"/>
    </row>
    <row r="578" spans="3:10" ht="15.75" customHeight="1" x14ac:dyDescent="0.25">
      <c r="C578" s="158"/>
      <c r="E578" s="2"/>
      <c r="G578" s="2"/>
      <c r="H578" s="2"/>
      <c r="I578" s="2"/>
      <c r="J578" s="2"/>
    </row>
    <row r="579" spans="3:10" ht="15.75" customHeight="1" x14ac:dyDescent="0.25">
      <c r="C579" s="158"/>
      <c r="E579" s="2"/>
      <c r="G579" s="2"/>
      <c r="H579" s="2"/>
      <c r="I579" s="2"/>
      <c r="J579" s="2"/>
    </row>
    <row r="580" spans="3:10" ht="15.75" customHeight="1" x14ac:dyDescent="0.25">
      <c r="C580" s="158"/>
      <c r="E580" s="2"/>
      <c r="G580" s="2"/>
      <c r="H580" s="2"/>
      <c r="I580" s="2"/>
      <c r="J580" s="2"/>
    </row>
    <row r="581" spans="3:10" ht="15.75" customHeight="1" x14ac:dyDescent="0.25">
      <c r="C581" s="158"/>
      <c r="E581" s="2"/>
      <c r="G581" s="2"/>
      <c r="H581" s="2"/>
      <c r="I581" s="2"/>
      <c r="J581" s="2"/>
    </row>
    <row r="582" spans="3:10" ht="15.75" customHeight="1" x14ac:dyDescent="0.25">
      <c r="C582" s="158"/>
      <c r="E582" s="2"/>
      <c r="G582" s="2"/>
      <c r="H582" s="2"/>
      <c r="I582" s="2"/>
      <c r="J582" s="2"/>
    </row>
    <row r="583" spans="3:10" ht="15.75" customHeight="1" x14ac:dyDescent="0.25">
      <c r="C583" s="158"/>
      <c r="E583" s="2"/>
      <c r="G583" s="2"/>
      <c r="H583" s="2"/>
      <c r="I583" s="2"/>
      <c r="J583" s="2"/>
    </row>
    <row r="584" spans="3:10" ht="15.75" customHeight="1" x14ac:dyDescent="0.25">
      <c r="C584" s="158"/>
      <c r="E584" s="2"/>
      <c r="G584" s="2"/>
      <c r="H584" s="2"/>
      <c r="I584" s="2"/>
      <c r="J584" s="2"/>
    </row>
    <row r="585" spans="3:10" ht="15.75" customHeight="1" x14ac:dyDescent="0.25">
      <c r="C585" s="158"/>
      <c r="E585" s="2"/>
      <c r="G585" s="2"/>
      <c r="H585" s="2"/>
      <c r="I585" s="2"/>
      <c r="J585" s="2"/>
    </row>
    <row r="586" spans="3:10" ht="15.75" customHeight="1" x14ac:dyDescent="0.25">
      <c r="C586" s="158"/>
      <c r="E586" s="2"/>
      <c r="G586" s="2"/>
      <c r="H586" s="2"/>
      <c r="I586" s="2"/>
      <c r="J586" s="2"/>
    </row>
    <row r="587" spans="3:10" ht="15.75" customHeight="1" x14ac:dyDescent="0.25">
      <c r="C587" s="158"/>
      <c r="E587" s="2"/>
      <c r="G587" s="2"/>
      <c r="H587" s="2"/>
      <c r="I587" s="2"/>
      <c r="J587" s="2"/>
    </row>
    <row r="588" spans="3:10" ht="15.75" customHeight="1" x14ac:dyDescent="0.25">
      <c r="C588" s="158"/>
      <c r="E588" s="2"/>
      <c r="G588" s="2"/>
      <c r="H588" s="2"/>
      <c r="I588" s="2"/>
      <c r="J588" s="2"/>
    </row>
    <row r="589" spans="3:10" ht="15.75" customHeight="1" x14ac:dyDescent="0.25">
      <c r="C589" s="158"/>
      <c r="E589" s="2"/>
      <c r="G589" s="2"/>
      <c r="H589" s="2"/>
      <c r="I589" s="2"/>
      <c r="J589" s="2"/>
    </row>
    <row r="590" spans="3:10" ht="15.75" customHeight="1" x14ac:dyDescent="0.25">
      <c r="C590" s="158"/>
      <c r="E590" s="2"/>
      <c r="G590" s="2"/>
      <c r="H590" s="2"/>
      <c r="I590" s="2"/>
      <c r="J590" s="2"/>
    </row>
    <row r="591" spans="3:10" ht="15.75" customHeight="1" x14ac:dyDescent="0.25">
      <c r="C591" s="158"/>
      <c r="E591" s="2"/>
      <c r="G591" s="2"/>
      <c r="H591" s="2"/>
      <c r="I591" s="2"/>
      <c r="J591" s="2"/>
    </row>
    <row r="592" spans="3:10" ht="15.75" customHeight="1" x14ac:dyDescent="0.25">
      <c r="C592" s="158"/>
      <c r="E592" s="2"/>
      <c r="G592" s="2"/>
      <c r="H592" s="2"/>
      <c r="I592" s="2"/>
      <c r="J592" s="2"/>
    </row>
    <row r="593" spans="3:10" ht="15.75" customHeight="1" x14ac:dyDescent="0.25">
      <c r="C593" s="158"/>
      <c r="E593" s="2"/>
      <c r="G593" s="2"/>
      <c r="H593" s="2"/>
      <c r="I593" s="2"/>
      <c r="J593" s="2"/>
    </row>
    <row r="594" spans="3:10" ht="15.75" customHeight="1" x14ac:dyDescent="0.25">
      <c r="C594" s="158"/>
      <c r="E594" s="2"/>
      <c r="G594" s="2"/>
      <c r="H594" s="2"/>
      <c r="I594" s="2"/>
      <c r="J594" s="2"/>
    </row>
    <row r="595" spans="3:10" ht="15.75" customHeight="1" x14ac:dyDescent="0.25">
      <c r="C595" s="158"/>
      <c r="E595" s="2"/>
      <c r="G595" s="2"/>
      <c r="H595" s="2"/>
      <c r="I595" s="2"/>
      <c r="J595" s="2"/>
    </row>
    <row r="596" spans="3:10" ht="15.75" customHeight="1" x14ac:dyDescent="0.25">
      <c r="C596" s="158"/>
      <c r="E596" s="2"/>
      <c r="G596" s="2"/>
      <c r="H596" s="2"/>
      <c r="I596" s="2"/>
      <c r="J596" s="2"/>
    </row>
    <row r="597" spans="3:10" ht="15.75" customHeight="1" x14ac:dyDescent="0.25">
      <c r="C597" s="158"/>
      <c r="E597" s="2"/>
      <c r="G597" s="2"/>
      <c r="H597" s="2"/>
      <c r="I597" s="2"/>
      <c r="J597" s="2"/>
    </row>
    <row r="598" spans="3:10" ht="15.75" customHeight="1" x14ac:dyDescent="0.25">
      <c r="C598" s="158"/>
      <c r="E598" s="2"/>
      <c r="G598" s="2"/>
      <c r="H598" s="2"/>
      <c r="I598" s="2"/>
      <c r="J598" s="2"/>
    </row>
    <row r="599" spans="3:10" ht="15.75" customHeight="1" x14ac:dyDescent="0.25">
      <c r="C599" s="158"/>
      <c r="E599" s="2"/>
      <c r="G599" s="2"/>
      <c r="H599" s="2"/>
      <c r="I599" s="2"/>
      <c r="J599" s="2"/>
    </row>
    <row r="600" spans="3:10" ht="15.75" customHeight="1" x14ac:dyDescent="0.25">
      <c r="C600" s="158"/>
      <c r="E600" s="2"/>
      <c r="G600" s="2"/>
      <c r="H600" s="2"/>
      <c r="I600" s="2"/>
      <c r="J600" s="2"/>
    </row>
    <row r="601" spans="3:10" ht="15.75" customHeight="1" x14ac:dyDescent="0.25">
      <c r="C601" s="158"/>
      <c r="E601" s="2"/>
      <c r="G601" s="2"/>
      <c r="H601" s="2"/>
      <c r="I601" s="2"/>
      <c r="J601" s="2"/>
    </row>
    <row r="602" spans="3:10" ht="15.75" customHeight="1" x14ac:dyDescent="0.25">
      <c r="C602" s="158"/>
      <c r="E602" s="2"/>
      <c r="G602" s="2"/>
      <c r="H602" s="2"/>
      <c r="I602" s="2"/>
      <c r="J602" s="2"/>
    </row>
    <row r="603" spans="3:10" ht="15.75" customHeight="1" x14ac:dyDescent="0.25">
      <c r="C603" s="158"/>
      <c r="E603" s="2"/>
      <c r="G603" s="2"/>
      <c r="H603" s="2"/>
      <c r="I603" s="2"/>
      <c r="J603" s="2"/>
    </row>
    <row r="604" spans="3:10" ht="15.75" customHeight="1" x14ac:dyDescent="0.25">
      <c r="C604" s="158"/>
      <c r="E604" s="2"/>
      <c r="G604" s="2"/>
      <c r="H604" s="2"/>
      <c r="I604" s="2"/>
      <c r="J604" s="2"/>
    </row>
    <row r="605" spans="3:10" ht="15.75" customHeight="1" x14ac:dyDescent="0.25">
      <c r="C605" s="158"/>
      <c r="E605" s="2"/>
      <c r="G605" s="2"/>
      <c r="H605" s="2"/>
      <c r="I605" s="2"/>
      <c r="J605" s="2"/>
    </row>
    <row r="606" spans="3:10" ht="15.75" customHeight="1" x14ac:dyDescent="0.25">
      <c r="C606" s="158"/>
      <c r="E606" s="2"/>
      <c r="G606" s="2"/>
      <c r="H606" s="2"/>
      <c r="I606" s="2"/>
      <c r="J606" s="2"/>
    </row>
    <row r="607" spans="3:10" ht="15.75" customHeight="1" x14ac:dyDescent="0.25">
      <c r="C607" s="158"/>
      <c r="E607" s="2"/>
      <c r="G607" s="2"/>
      <c r="H607" s="2"/>
      <c r="I607" s="2"/>
      <c r="J607" s="2"/>
    </row>
    <row r="608" spans="3:10" ht="15.75" customHeight="1" x14ac:dyDescent="0.25">
      <c r="C608" s="158"/>
      <c r="E608" s="2"/>
      <c r="G608" s="2"/>
      <c r="H608" s="2"/>
      <c r="I608" s="2"/>
      <c r="J608" s="2"/>
    </row>
    <row r="609" spans="3:10" ht="15.75" customHeight="1" x14ac:dyDescent="0.25">
      <c r="C609" s="158"/>
      <c r="E609" s="2"/>
      <c r="G609" s="2"/>
      <c r="H609" s="2"/>
      <c r="I609" s="2"/>
      <c r="J609" s="2"/>
    </row>
    <row r="610" spans="3:10" ht="15.75" customHeight="1" x14ac:dyDescent="0.25">
      <c r="C610" s="158"/>
      <c r="E610" s="2"/>
      <c r="G610" s="2"/>
      <c r="H610" s="2"/>
      <c r="I610" s="2"/>
      <c r="J610" s="2"/>
    </row>
    <row r="611" spans="3:10" ht="15.75" customHeight="1" x14ac:dyDescent="0.25">
      <c r="C611" s="158"/>
      <c r="E611" s="2"/>
      <c r="G611" s="2"/>
      <c r="H611" s="2"/>
      <c r="I611" s="2"/>
      <c r="J611" s="2"/>
    </row>
    <row r="612" spans="3:10" ht="15.75" customHeight="1" x14ac:dyDescent="0.25">
      <c r="C612" s="158"/>
      <c r="E612" s="2"/>
      <c r="G612" s="2"/>
      <c r="H612" s="2"/>
      <c r="I612" s="2"/>
      <c r="J612" s="2"/>
    </row>
    <row r="613" spans="3:10" ht="15.75" customHeight="1" x14ac:dyDescent="0.25">
      <c r="C613" s="158"/>
      <c r="E613" s="2"/>
      <c r="G613" s="2"/>
      <c r="H613" s="2"/>
      <c r="I613" s="2"/>
      <c r="J613" s="2"/>
    </row>
    <row r="614" spans="3:10" ht="15.75" customHeight="1" x14ac:dyDescent="0.25">
      <c r="C614" s="158"/>
      <c r="E614" s="2"/>
      <c r="G614" s="2"/>
      <c r="H614" s="2"/>
      <c r="I614" s="2"/>
      <c r="J614" s="2"/>
    </row>
    <row r="615" spans="3:10" ht="15.75" customHeight="1" x14ac:dyDescent="0.25">
      <c r="C615" s="158"/>
      <c r="E615" s="2"/>
      <c r="G615" s="2"/>
      <c r="H615" s="2"/>
      <c r="I615" s="2"/>
      <c r="J615" s="2"/>
    </row>
    <row r="616" spans="3:10" ht="15.75" customHeight="1" x14ac:dyDescent="0.25">
      <c r="C616" s="158"/>
      <c r="E616" s="2"/>
      <c r="G616" s="2"/>
      <c r="H616" s="2"/>
      <c r="I616" s="2"/>
      <c r="J616" s="2"/>
    </row>
    <row r="617" spans="3:10" ht="15.75" customHeight="1" x14ac:dyDescent="0.25">
      <c r="C617" s="158"/>
      <c r="E617" s="2"/>
      <c r="G617" s="2"/>
      <c r="H617" s="2"/>
      <c r="I617" s="2"/>
      <c r="J617" s="2"/>
    </row>
    <row r="618" spans="3:10" ht="15.75" customHeight="1" x14ac:dyDescent="0.25">
      <c r="C618" s="158"/>
      <c r="E618" s="2"/>
      <c r="G618" s="2"/>
      <c r="H618" s="2"/>
      <c r="I618" s="2"/>
      <c r="J618" s="2"/>
    </row>
    <row r="619" spans="3:10" ht="15.75" customHeight="1" x14ac:dyDescent="0.25">
      <c r="C619" s="158"/>
      <c r="E619" s="2"/>
      <c r="G619" s="2"/>
      <c r="H619" s="2"/>
      <c r="I619" s="2"/>
      <c r="J619" s="2"/>
    </row>
    <row r="620" spans="3:10" ht="15.75" customHeight="1" x14ac:dyDescent="0.25">
      <c r="C620" s="158"/>
      <c r="E620" s="2"/>
      <c r="G620" s="2"/>
      <c r="H620" s="2"/>
      <c r="I620" s="2"/>
      <c r="J620" s="2"/>
    </row>
    <row r="621" spans="3:10" ht="15.75" customHeight="1" x14ac:dyDescent="0.25">
      <c r="C621" s="158"/>
      <c r="E621" s="2"/>
      <c r="G621" s="2"/>
      <c r="H621" s="2"/>
      <c r="I621" s="2"/>
      <c r="J621" s="2"/>
    </row>
    <row r="622" spans="3:10" ht="15.75" customHeight="1" x14ac:dyDescent="0.25">
      <c r="C622" s="158"/>
      <c r="E622" s="2"/>
      <c r="G622" s="2"/>
      <c r="H622" s="2"/>
      <c r="I622" s="2"/>
      <c r="J622" s="2"/>
    </row>
    <row r="623" spans="3:10" ht="15.75" customHeight="1" x14ac:dyDescent="0.25">
      <c r="C623" s="158"/>
      <c r="E623" s="2"/>
      <c r="G623" s="2"/>
      <c r="H623" s="2"/>
      <c r="I623" s="2"/>
      <c r="J623" s="2"/>
    </row>
    <row r="624" spans="3:10" ht="15.75" customHeight="1" x14ac:dyDescent="0.25">
      <c r="C624" s="158"/>
      <c r="E624" s="2"/>
      <c r="G624" s="2"/>
      <c r="H624" s="2"/>
      <c r="I624" s="2"/>
      <c r="J624" s="2"/>
    </row>
    <row r="625" spans="3:10" ht="15.75" customHeight="1" x14ac:dyDescent="0.25">
      <c r="C625" s="158"/>
      <c r="E625" s="2"/>
      <c r="G625" s="2"/>
      <c r="H625" s="2"/>
      <c r="I625" s="2"/>
      <c r="J625" s="2"/>
    </row>
    <row r="626" spans="3:10" ht="15.75" customHeight="1" x14ac:dyDescent="0.25">
      <c r="C626" s="158"/>
      <c r="E626" s="2"/>
      <c r="G626" s="2"/>
      <c r="H626" s="2"/>
      <c r="I626" s="2"/>
      <c r="J626" s="2"/>
    </row>
    <row r="627" spans="3:10" ht="15.75" customHeight="1" x14ac:dyDescent="0.25">
      <c r="C627" s="158"/>
      <c r="E627" s="2"/>
      <c r="G627" s="2"/>
      <c r="H627" s="2"/>
      <c r="I627" s="2"/>
      <c r="J627" s="2"/>
    </row>
    <row r="628" spans="3:10" ht="15.75" customHeight="1" x14ac:dyDescent="0.25">
      <c r="C628" s="158"/>
      <c r="E628" s="2"/>
      <c r="G628" s="2"/>
      <c r="H628" s="2"/>
      <c r="I628" s="2"/>
      <c r="J628" s="2"/>
    </row>
    <row r="629" spans="3:10" ht="15.75" customHeight="1" x14ac:dyDescent="0.25">
      <c r="C629" s="158"/>
      <c r="E629" s="2"/>
      <c r="G629" s="2"/>
      <c r="H629" s="2"/>
      <c r="I629" s="2"/>
      <c r="J629" s="2"/>
    </row>
    <row r="630" spans="3:10" ht="15.75" customHeight="1" x14ac:dyDescent="0.25">
      <c r="C630" s="158"/>
      <c r="E630" s="2"/>
      <c r="G630" s="2"/>
      <c r="H630" s="2"/>
      <c r="I630" s="2"/>
      <c r="J630" s="2"/>
    </row>
    <row r="631" spans="3:10" ht="15.75" customHeight="1" x14ac:dyDescent="0.25">
      <c r="C631" s="158"/>
      <c r="E631" s="2"/>
      <c r="G631" s="2"/>
      <c r="H631" s="2"/>
      <c r="I631" s="2"/>
      <c r="J631" s="2"/>
    </row>
    <row r="632" spans="3:10" ht="15.75" customHeight="1" x14ac:dyDescent="0.25">
      <c r="C632" s="158"/>
      <c r="E632" s="2"/>
      <c r="G632" s="2"/>
      <c r="H632" s="2"/>
      <c r="I632" s="2"/>
      <c r="J632" s="2"/>
    </row>
    <row r="633" spans="3:10" ht="15.75" customHeight="1" x14ac:dyDescent="0.25">
      <c r="C633" s="158"/>
      <c r="E633" s="2"/>
      <c r="G633" s="2"/>
      <c r="H633" s="2"/>
      <c r="I633" s="2"/>
      <c r="J633" s="2"/>
    </row>
    <row r="634" spans="3:10" ht="15.75" customHeight="1" x14ac:dyDescent="0.25">
      <c r="C634" s="158"/>
      <c r="E634" s="2"/>
      <c r="G634" s="2"/>
      <c r="H634" s="2"/>
      <c r="I634" s="2"/>
      <c r="J634" s="2"/>
    </row>
    <row r="635" spans="3:10" ht="15.75" customHeight="1" x14ac:dyDescent="0.25">
      <c r="C635" s="158"/>
      <c r="E635" s="2"/>
      <c r="G635" s="2"/>
      <c r="H635" s="2"/>
      <c r="I635" s="2"/>
      <c r="J635" s="2"/>
    </row>
    <row r="636" spans="3:10" ht="15.75" customHeight="1" x14ac:dyDescent="0.25">
      <c r="C636" s="158"/>
      <c r="E636" s="2"/>
      <c r="G636" s="2"/>
      <c r="H636" s="2"/>
      <c r="I636" s="2"/>
      <c r="J636" s="2"/>
    </row>
    <row r="637" spans="3:10" ht="15.75" customHeight="1" x14ac:dyDescent="0.25">
      <c r="C637" s="158"/>
      <c r="E637" s="2"/>
      <c r="G637" s="2"/>
      <c r="H637" s="2"/>
      <c r="I637" s="2"/>
      <c r="J637" s="2"/>
    </row>
    <row r="638" spans="3:10" ht="15.75" customHeight="1" x14ac:dyDescent="0.25">
      <c r="C638" s="158"/>
      <c r="E638" s="2"/>
      <c r="G638" s="2"/>
      <c r="H638" s="2"/>
      <c r="I638" s="2"/>
      <c r="J638" s="2"/>
    </row>
    <row r="639" spans="3:10" ht="15.75" customHeight="1" x14ac:dyDescent="0.25">
      <c r="C639" s="158"/>
      <c r="E639" s="2"/>
      <c r="G639" s="2"/>
      <c r="H639" s="2"/>
      <c r="I639" s="2"/>
      <c r="J639" s="2"/>
    </row>
    <row r="640" spans="3:10" ht="15.75" customHeight="1" x14ac:dyDescent="0.25">
      <c r="C640" s="158"/>
      <c r="E640" s="2"/>
      <c r="G640" s="2"/>
      <c r="H640" s="2"/>
      <c r="I640" s="2"/>
      <c r="J640" s="2"/>
    </row>
    <row r="641" spans="3:10" ht="15.75" customHeight="1" x14ac:dyDescent="0.25">
      <c r="C641" s="158"/>
      <c r="E641" s="2"/>
      <c r="G641" s="2"/>
      <c r="H641" s="2"/>
      <c r="I641" s="2"/>
      <c r="J641" s="2"/>
    </row>
    <row r="642" spans="3:10" ht="15.75" customHeight="1" x14ac:dyDescent="0.25">
      <c r="C642" s="158"/>
      <c r="E642" s="2"/>
      <c r="G642" s="2"/>
      <c r="H642" s="2"/>
      <c r="I642" s="2"/>
      <c r="J642" s="2"/>
    </row>
    <row r="643" spans="3:10" ht="15.75" customHeight="1" x14ac:dyDescent="0.25">
      <c r="C643" s="158"/>
      <c r="E643" s="2"/>
      <c r="G643" s="2"/>
      <c r="H643" s="2"/>
      <c r="I643" s="2"/>
      <c r="J643" s="2"/>
    </row>
    <row r="644" spans="3:10" ht="15.75" customHeight="1" x14ac:dyDescent="0.25">
      <c r="C644" s="158"/>
      <c r="E644" s="2"/>
      <c r="G644" s="2"/>
      <c r="H644" s="2"/>
      <c r="I644" s="2"/>
      <c r="J644" s="2"/>
    </row>
    <row r="645" spans="3:10" ht="15.75" customHeight="1" x14ac:dyDescent="0.25">
      <c r="C645" s="158"/>
      <c r="E645" s="2"/>
      <c r="G645" s="2"/>
      <c r="H645" s="2"/>
      <c r="I645" s="2"/>
      <c r="J645" s="2"/>
    </row>
    <row r="646" spans="3:10" ht="15.75" customHeight="1" x14ac:dyDescent="0.25">
      <c r="C646" s="158"/>
      <c r="E646" s="2"/>
      <c r="G646" s="2"/>
      <c r="H646" s="2"/>
      <c r="I646" s="2"/>
      <c r="J646" s="2"/>
    </row>
    <row r="647" spans="3:10" ht="15.75" customHeight="1" x14ac:dyDescent="0.25">
      <c r="C647" s="158"/>
      <c r="E647" s="2"/>
      <c r="G647" s="2"/>
      <c r="H647" s="2"/>
      <c r="I647" s="2"/>
      <c r="J647" s="2"/>
    </row>
    <row r="648" spans="3:10" ht="15.75" customHeight="1" x14ac:dyDescent="0.25">
      <c r="C648" s="158"/>
      <c r="E648" s="2"/>
      <c r="G648" s="2"/>
      <c r="H648" s="2"/>
      <c r="I648" s="2"/>
      <c r="J648" s="2"/>
    </row>
    <row r="649" spans="3:10" ht="15.75" customHeight="1" x14ac:dyDescent="0.25">
      <c r="C649" s="158"/>
      <c r="E649" s="2"/>
      <c r="G649" s="2"/>
      <c r="H649" s="2"/>
      <c r="I649" s="2"/>
      <c r="J649" s="2"/>
    </row>
    <row r="650" spans="3:10" ht="15.75" customHeight="1" x14ac:dyDescent="0.25">
      <c r="C650" s="158"/>
      <c r="E650" s="2"/>
      <c r="G650" s="2"/>
      <c r="H650" s="2"/>
      <c r="I650" s="2"/>
      <c r="J650" s="2"/>
    </row>
    <row r="651" spans="3:10" ht="15.75" customHeight="1" x14ac:dyDescent="0.25">
      <c r="C651" s="158"/>
      <c r="E651" s="2"/>
      <c r="G651" s="2"/>
      <c r="H651" s="2"/>
      <c r="I651" s="2"/>
      <c r="J651" s="2"/>
    </row>
    <row r="652" spans="3:10" ht="15.75" customHeight="1" x14ac:dyDescent="0.25">
      <c r="C652" s="158"/>
      <c r="E652" s="2"/>
      <c r="G652" s="2"/>
      <c r="H652" s="2"/>
      <c r="I652" s="2"/>
      <c r="J652" s="2"/>
    </row>
    <row r="653" spans="3:10" ht="15.75" customHeight="1" x14ac:dyDescent="0.25">
      <c r="C653" s="158"/>
      <c r="E653" s="2"/>
      <c r="G653" s="2"/>
      <c r="H653" s="2"/>
      <c r="I653" s="2"/>
      <c r="J653" s="2"/>
    </row>
    <row r="654" spans="3:10" ht="15.75" customHeight="1" x14ac:dyDescent="0.25">
      <c r="C654" s="158"/>
      <c r="E654" s="2"/>
      <c r="G654" s="2"/>
      <c r="H654" s="2"/>
      <c r="I654" s="2"/>
      <c r="J654" s="2"/>
    </row>
    <row r="655" spans="3:10" ht="15.75" customHeight="1" x14ac:dyDescent="0.25">
      <c r="C655" s="158"/>
      <c r="E655" s="2"/>
      <c r="G655" s="2"/>
      <c r="H655" s="2"/>
      <c r="I655" s="2"/>
      <c r="J655" s="2"/>
    </row>
    <row r="656" spans="3:10" ht="15.75" customHeight="1" x14ac:dyDescent="0.25">
      <c r="C656" s="158"/>
      <c r="E656" s="2"/>
      <c r="G656" s="2"/>
      <c r="H656" s="2"/>
      <c r="I656" s="2"/>
      <c r="J656" s="2"/>
    </row>
    <row r="657" spans="3:10" ht="15.75" customHeight="1" x14ac:dyDescent="0.25">
      <c r="C657" s="158"/>
      <c r="E657" s="2"/>
      <c r="G657" s="2"/>
      <c r="H657" s="2"/>
      <c r="I657" s="2"/>
      <c r="J657" s="2"/>
    </row>
    <row r="658" spans="3:10" ht="15.75" customHeight="1" x14ac:dyDescent="0.25">
      <c r="C658" s="158"/>
      <c r="E658" s="2"/>
      <c r="G658" s="2"/>
      <c r="H658" s="2"/>
      <c r="I658" s="2"/>
      <c r="J658" s="2"/>
    </row>
    <row r="659" spans="3:10" ht="15.75" customHeight="1" x14ac:dyDescent="0.25">
      <c r="C659" s="158"/>
      <c r="E659" s="2"/>
      <c r="G659" s="2"/>
      <c r="H659" s="2"/>
      <c r="I659" s="2"/>
      <c r="J659" s="2"/>
    </row>
    <row r="660" spans="3:10" ht="15.75" customHeight="1" x14ac:dyDescent="0.25">
      <c r="C660" s="158"/>
      <c r="E660" s="2"/>
      <c r="G660" s="2"/>
      <c r="H660" s="2"/>
      <c r="I660" s="2"/>
      <c r="J660" s="2"/>
    </row>
    <row r="661" spans="3:10" ht="15.75" customHeight="1" x14ac:dyDescent="0.25">
      <c r="C661" s="158"/>
      <c r="E661" s="2"/>
      <c r="G661" s="2"/>
      <c r="H661" s="2"/>
      <c r="I661" s="2"/>
      <c r="J661" s="2"/>
    </row>
    <row r="662" spans="3:10" ht="15.75" customHeight="1" x14ac:dyDescent="0.25">
      <c r="C662" s="158"/>
      <c r="E662" s="2"/>
      <c r="G662" s="2"/>
      <c r="H662" s="2"/>
      <c r="I662" s="2"/>
      <c r="J662" s="2"/>
    </row>
    <row r="663" spans="3:10" ht="15.75" customHeight="1" x14ac:dyDescent="0.25">
      <c r="C663" s="158"/>
      <c r="E663" s="2"/>
      <c r="G663" s="2"/>
      <c r="H663" s="2"/>
      <c r="I663" s="2"/>
      <c r="J663" s="2"/>
    </row>
    <row r="664" spans="3:10" ht="15.75" customHeight="1" x14ac:dyDescent="0.25">
      <c r="C664" s="158"/>
      <c r="E664" s="2"/>
      <c r="G664" s="2"/>
      <c r="H664" s="2"/>
      <c r="I664" s="2"/>
      <c r="J664" s="2"/>
    </row>
    <row r="665" spans="3:10" ht="15.75" customHeight="1" x14ac:dyDescent="0.25">
      <c r="C665" s="158"/>
      <c r="E665" s="2"/>
      <c r="G665" s="2"/>
      <c r="H665" s="2"/>
      <c r="I665" s="2"/>
      <c r="J665" s="2"/>
    </row>
    <row r="666" spans="3:10" ht="15.75" customHeight="1" x14ac:dyDescent="0.25">
      <c r="C666" s="158"/>
      <c r="E666" s="2"/>
      <c r="G666" s="2"/>
      <c r="H666" s="2"/>
      <c r="I666" s="2"/>
      <c r="J666" s="2"/>
    </row>
    <row r="667" spans="3:10" ht="15.75" customHeight="1" x14ac:dyDescent="0.25">
      <c r="C667" s="158"/>
      <c r="E667" s="2"/>
      <c r="G667" s="2"/>
      <c r="H667" s="2"/>
      <c r="I667" s="2"/>
      <c r="J667" s="2"/>
    </row>
    <row r="668" spans="3:10" ht="15.75" customHeight="1" x14ac:dyDescent="0.25">
      <c r="C668" s="158"/>
      <c r="E668" s="2"/>
      <c r="G668" s="2"/>
      <c r="H668" s="2"/>
      <c r="I668" s="2"/>
      <c r="J668" s="2"/>
    </row>
    <row r="669" spans="3:10" ht="15.75" customHeight="1" x14ac:dyDescent="0.25">
      <c r="C669" s="158"/>
      <c r="E669" s="2"/>
      <c r="G669" s="2"/>
      <c r="H669" s="2"/>
      <c r="I669" s="2"/>
      <c r="J669" s="2"/>
    </row>
    <row r="670" spans="3:10" ht="15.75" customHeight="1" x14ac:dyDescent="0.25">
      <c r="C670" s="158"/>
      <c r="E670" s="2"/>
      <c r="G670" s="2"/>
      <c r="H670" s="2"/>
      <c r="I670" s="2"/>
      <c r="J670" s="2"/>
    </row>
    <row r="671" spans="3:10" ht="15.75" customHeight="1" x14ac:dyDescent="0.25">
      <c r="C671" s="158"/>
      <c r="E671" s="2"/>
      <c r="G671" s="2"/>
      <c r="H671" s="2"/>
      <c r="I671" s="2"/>
      <c r="J671" s="2"/>
    </row>
    <row r="672" spans="3:10" ht="15.75" customHeight="1" x14ac:dyDescent="0.25">
      <c r="C672" s="158"/>
      <c r="E672" s="2"/>
      <c r="G672" s="2"/>
      <c r="H672" s="2"/>
      <c r="I672" s="2"/>
      <c r="J672" s="2"/>
    </row>
    <row r="673" spans="3:10" ht="15.75" customHeight="1" x14ac:dyDescent="0.25">
      <c r="C673" s="158"/>
      <c r="E673" s="2"/>
      <c r="G673" s="2"/>
      <c r="H673" s="2"/>
      <c r="I673" s="2"/>
      <c r="J673" s="2"/>
    </row>
    <row r="674" spans="3:10" ht="15.75" customHeight="1" x14ac:dyDescent="0.25">
      <c r="C674" s="158"/>
      <c r="E674" s="2"/>
      <c r="G674" s="2"/>
      <c r="H674" s="2"/>
      <c r="I674" s="2"/>
      <c r="J674" s="2"/>
    </row>
    <row r="675" spans="3:10" ht="15.75" customHeight="1" x14ac:dyDescent="0.25">
      <c r="C675" s="158"/>
      <c r="E675" s="2"/>
      <c r="G675" s="2"/>
      <c r="H675" s="2"/>
      <c r="I675" s="2"/>
      <c r="J675" s="2"/>
    </row>
    <row r="676" spans="3:10" ht="15.75" customHeight="1" x14ac:dyDescent="0.25">
      <c r="C676" s="158"/>
      <c r="E676" s="2"/>
      <c r="G676" s="2"/>
      <c r="H676" s="2"/>
      <c r="I676" s="2"/>
      <c r="J676" s="2"/>
    </row>
    <row r="677" spans="3:10" ht="15.75" customHeight="1" x14ac:dyDescent="0.25">
      <c r="C677" s="158"/>
      <c r="E677" s="2"/>
      <c r="G677" s="2"/>
      <c r="H677" s="2"/>
      <c r="I677" s="2"/>
      <c r="J677" s="2"/>
    </row>
    <row r="678" spans="3:10" ht="15.75" customHeight="1" x14ac:dyDescent="0.25">
      <c r="C678" s="158"/>
      <c r="E678" s="2"/>
      <c r="G678" s="2"/>
      <c r="H678" s="2"/>
      <c r="I678" s="2"/>
      <c r="J678" s="2"/>
    </row>
    <row r="679" spans="3:10" ht="15.75" customHeight="1" x14ac:dyDescent="0.25">
      <c r="C679" s="158"/>
      <c r="E679" s="2"/>
      <c r="G679" s="2"/>
      <c r="H679" s="2"/>
      <c r="I679" s="2"/>
      <c r="J679" s="2"/>
    </row>
    <row r="680" spans="3:10" ht="15.75" customHeight="1" x14ac:dyDescent="0.25">
      <c r="C680" s="158"/>
      <c r="E680" s="2"/>
      <c r="G680" s="2"/>
      <c r="H680" s="2"/>
      <c r="I680" s="2"/>
      <c r="J680" s="2"/>
    </row>
    <row r="681" spans="3:10" ht="15.75" customHeight="1" x14ac:dyDescent="0.25">
      <c r="C681" s="158"/>
      <c r="E681" s="2"/>
      <c r="G681" s="2"/>
      <c r="H681" s="2"/>
      <c r="I681" s="2"/>
      <c r="J681" s="2"/>
    </row>
    <row r="682" spans="3:10" ht="15.75" customHeight="1" x14ac:dyDescent="0.25">
      <c r="C682" s="158"/>
      <c r="E682" s="2"/>
      <c r="G682" s="2"/>
      <c r="H682" s="2"/>
      <c r="I682" s="2"/>
      <c r="J682" s="2"/>
    </row>
    <row r="683" spans="3:10" ht="15.75" customHeight="1" x14ac:dyDescent="0.25">
      <c r="C683" s="158"/>
      <c r="E683" s="2"/>
      <c r="G683" s="2"/>
      <c r="H683" s="2"/>
      <c r="I683" s="2"/>
      <c r="J683" s="2"/>
    </row>
    <row r="684" spans="3:10" ht="15.75" customHeight="1" x14ac:dyDescent="0.25">
      <c r="C684" s="158"/>
      <c r="E684" s="2"/>
      <c r="G684" s="2"/>
      <c r="H684" s="2"/>
      <c r="I684" s="2"/>
      <c r="J684" s="2"/>
    </row>
    <row r="685" spans="3:10" ht="15.75" customHeight="1" x14ac:dyDescent="0.25">
      <c r="C685" s="158"/>
      <c r="E685" s="2"/>
      <c r="G685" s="2"/>
      <c r="H685" s="2"/>
      <c r="I685" s="2"/>
      <c r="J685" s="2"/>
    </row>
    <row r="686" spans="3:10" ht="15.75" customHeight="1" x14ac:dyDescent="0.25">
      <c r="C686" s="158"/>
      <c r="E686" s="2"/>
      <c r="G686" s="2"/>
      <c r="H686" s="2"/>
      <c r="I686" s="2"/>
      <c r="J686" s="2"/>
    </row>
    <row r="687" spans="3:10" ht="15.75" customHeight="1" x14ac:dyDescent="0.25">
      <c r="C687" s="158"/>
      <c r="E687" s="2"/>
      <c r="G687" s="2"/>
      <c r="H687" s="2"/>
      <c r="I687" s="2"/>
      <c r="J687" s="2"/>
    </row>
    <row r="688" spans="3:10" ht="15.75" customHeight="1" x14ac:dyDescent="0.25">
      <c r="C688" s="158"/>
      <c r="E688" s="2"/>
      <c r="G688" s="2"/>
      <c r="H688" s="2"/>
      <c r="I688" s="2"/>
      <c r="J688" s="2"/>
    </row>
    <row r="689" spans="3:10" ht="15.75" customHeight="1" x14ac:dyDescent="0.25">
      <c r="C689" s="158"/>
      <c r="E689" s="2"/>
      <c r="G689" s="2"/>
      <c r="H689" s="2"/>
      <c r="I689" s="2"/>
      <c r="J689" s="2"/>
    </row>
    <row r="690" spans="3:10" ht="15.75" customHeight="1" x14ac:dyDescent="0.25">
      <c r="C690" s="158"/>
      <c r="E690" s="2"/>
      <c r="G690" s="2"/>
      <c r="H690" s="2"/>
      <c r="I690" s="2"/>
      <c r="J690" s="2"/>
    </row>
    <row r="691" spans="3:10" ht="15.75" customHeight="1" x14ac:dyDescent="0.25">
      <c r="C691" s="158"/>
      <c r="E691" s="2"/>
      <c r="G691" s="2"/>
      <c r="H691" s="2"/>
      <c r="I691" s="2"/>
      <c r="J691" s="2"/>
    </row>
    <row r="692" spans="3:10" ht="15.75" customHeight="1" x14ac:dyDescent="0.25">
      <c r="C692" s="158"/>
      <c r="E692" s="2"/>
      <c r="G692" s="2"/>
      <c r="H692" s="2"/>
      <c r="I692" s="2"/>
      <c r="J692" s="2"/>
    </row>
    <row r="693" spans="3:10" ht="15.75" customHeight="1" x14ac:dyDescent="0.25">
      <c r="C693" s="158"/>
      <c r="E693" s="2"/>
      <c r="G693" s="2"/>
      <c r="H693" s="2"/>
      <c r="I693" s="2"/>
      <c r="J693" s="2"/>
    </row>
    <row r="694" spans="3:10" ht="15.75" customHeight="1" x14ac:dyDescent="0.25">
      <c r="C694" s="158"/>
      <c r="E694" s="2"/>
      <c r="G694" s="2"/>
      <c r="H694" s="2"/>
      <c r="I694" s="2"/>
      <c r="J694" s="2"/>
    </row>
    <row r="695" spans="3:10" ht="15.75" customHeight="1" x14ac:dyDescent="0.25">
      <c r="C695" s="158"/>
      <c r="E695" s="2"/>
      <c r="G695" s="2"/>
      <c r="H695" s="2"/>
      <c r="I695" s="2"/>
      <c r="J695" s="2"/>
    </row>
    <row r="696" spans="3:10" ht="15.75" customHeight="1" x14ac:dyDescent="0.25">
      <c r="C696" s="158"/>
      <c r="E696" s="2"/>
      <c r="G696" s="2"/>
      <c r="H696" s="2"/>
      <c r="I696" s="2"/>
      <c r="J696" s="2"/>
    </row>
    <row r="697" spans="3:10" ht="15.75" customHeight="1" x14ac:dyDescent="0.25">
      <c r="C697" s="158"/>
      <c r="E697" s="2"/>
      <c r="G697" s="2"/>
      <c r="H697" s="2"/>
      <c r="I697" s="2"/>
      <c r="J697" s="2"/>
    </row>
    <row r="698" spans="3:10" ht="15.75" customHeight="1" x14ac:dyDescent="0.25">
      <c r="C698" s="158"/>
      <c r="E698" s="2"/>
      <c r="G698" s="2"/>
      <c r="H698" s="2"/>
      <c r="I698" s="2"/>
      <c r="J698" s="2"/>
    </row>
    <row r="699" spans="3:10" ht="15.75" customHeight="1" x14ac:dyDescent="0.25">
      <c r="C699" s="158"/>
      <c r="E699" s="2"/>
      <c r="G699" s="2"/>
      <c r="H699" s="2"/>
      <c r="I699" s="2"/>
      <c r="J699" s="2"/>
    </row>
    <row r="700" spans="3:10" ht="15.75" customHeight="1" x14ac:dyDescent="0.25">
      <c r="C700" s="158"/>
      <c r="E700" s="2"/>
      <c r="G700" s="2"/>
      <c r="H700" s="2"/>
      <c r="I700" s="2"/>
      <c r="J700" s="2"/>
    </row>
    <row r="701" spans="3:10" ht="15.75" customHeight="1" x14ac:dyDescent="0.25">
      <c r="C701" s="158"/>
      <c r="E701" s="2"/>
      <c r="G701" s="2"/>
      <c r="H701" s="2"/>
      <c r="I701" s="2"/>
      <c r="J701" s="2"/>
    </row>
    <row r="702" spans="3:10" ht="15.75" customHeight="1" x14ac:dyDescent="0.25">
      <c r="C702" s="158"/>
      <c r="E702" s="2"/>
      <c r="G702" s="2"/>
      <c r="H702" s="2"/>
      <c r="I702" s="2"/>
      <c r="J702" s="2"/>
    </row>
    <row r="703" spans="3:10" ht="15.75" customHeight="1" x14ac:dyDescent="0.25">
      <c r="C703" s="158"/>
      <c r="E703" s="2"/>
      <c r="G703" s="2"/>
      <c r="H703" s="2"/>
      <c r="I703" s="2"/>
      <c r="J703" s="2"/>
    </row>
    <row r="704" spans="3:10" ht="15.75" customHeight="1" x14ac:dyDescent="0.25">
      <c r="C704" s="158"/>
      <c r="E704" s="2"/>
      <c r="G704" s="2"/>
      <c r="H704" s="2"/>
      <c r="I704" s="2"/>
      <c r="J704" s="2"/>
    </row>
    <row r="705" spans="3:10" ht="15.75" customHeight="1" x14ac:dyDescent="0.25">
      <c r="C705" s="158"/>
      <c r="E705" s="2"/>
      <c r="G705" s="2"/>
      <c r="H705" s="2"/>
      <c r="I705" s="2"/>
      <c r="J705" s="2"/>
    </row>
    <row r="706" spans="3:10" ht="15.75" customHeight="1" x14ac:dyDescent="0.25">
      <c r="C706" s="158"/>
      <c r="E706" s="2"/>
      <c r="G706" s="2"/>
      <c r="H706" s="2"/>
      <c r="I706" s="2"/>
      <c r="J706" s="2"/>
    </row>
    <row r="707" spans="3:10" ht="15.75" customHeight="1" x14ac:dyDescent="0.25">
      <c r="C707" s="158"/>
      <c r="E707" s="2"/>
      <c r="G707" s="2"/>
      <c r="H707" s="2"/>
      <c r="I707" s="2"/>
      <c r="J707" s="2"/>
    </row>
    <row r="708" spans="3:10" ht="15.75" customHeight="1" x14ac:dyDescent="0.25">
      <c r="C708" s="158"/>
      <c r="E708" s="2"/>
      <c r="G708" s="2"/>
      <c r="H708" s="2"/>
      <c r="I708" s="2"/>
      <c r="J708" s="2"/>
    </row>
    <row r="709" spans="3:10" ht="15.75" customHeight="1" x14ac:dyDescent="0.25">
      <c r="C709" s="158"/>
      <c r="E709" s="2"/>
      <c r="G709" s="2"/>
      <c r="H709" s="2"/>
      <c r="I709" s="2"/>
      <c r="J709" s="2"/>
    </row>
    <row r="710" spans="3:10" ht="15.75" customHeight="1" x14ac:dyDescent="0.25">
      <c r="C710" s="158"/>
      <c r="E710" s="2"/>
      <c r="G710" s="2"/>
      <c r="H710" s="2"/>
      <c r="I710" s="2"/>
      <c r="J710" s="2"/>
    </row>
    <row r="711" spans="3:10" ht="15.75" customHeight="1" x14ac:dyDescent="0.25">
      <c r="C711" s="158"/>
      <c r="E711" s="2"/>
      <c r="G711" s="2"/>
      <c r="H711" s="2"/>
      <c r="I711" s="2"/>
      <c r="J711" s="2"/>
    </row>
    <row r="712" spans="3:10" ht="15.75" customHeight="1" x14ac:dyDescent="0.25">
      <c r="C712" s="158"/>
      <c r="E712" s="2"/>
      <c r="G712" s="2"/>
      <c r="H712" s="2"/>
      <c r="I712" s="2"/>
      <c r="J712" s="2"/>
    </row>
    <row r="713" spans="3:10" ht="15.75" customHeight="1" x14ac:dyDescent="0.25">
      <c r="C713" s="158"/>
      <c r="E713" s="2"/>
      <c r="G713" s="2"/>
      <c r="H713" s="2"/>
      <c r="I713" s="2"/>
      <c r="J713" s="2"/>
    </row>
    <row r="714" spans="3:10" ht="15.75" customHeight="1" x14ac:dyDescent="0.25">
      <c r="C714" s="158"/>
      <c r="E714" s="2"/>
      <c r="G714" s="2"/>
      <c r="H714" s="2"/>
      <c r="I714" s="2"/>
      <c r="J714" s="2"/>
    </row>
    <row r="715" spans="3:10" ht="15.75" customHeight="1" x14ac:dyDescent="0.25">
      <c r="C715" s="158"/>
      <c r="E715" s="2"/>
      <c r="G715" s="2"/>
      <c r="H715" s="2"/>
      <c r="I715" s="2"/>
      <c r="J715" s="2"/>
    </row>
    <row r="716" spans="3:10" ht="15.75" customHeight="1" x14ac:dyDescent="0.25">
      <c r="C716" s="158"/>
      <c r="E716" s="2"/>
      <c r="G716" s="2"/>
      <c r="H716" s="2"/>
      <c r="I716" s="2"/>
      <c r="J716" s="2"/>
    </row>
    <row r="717" spans="3:10" ht="15.75" customHeight="1" x14ac:dyDescent="0.25">
      <c r="C717" s="158"/>
      <c r="E717" s="2"/>
      <c r="G717" s="2"/>
      <c r="H717" s="2"/>
      <c r="I717" s="2"/>
      <c r="J717" s="2"/>
    </row>
    <row r="718" spans="3:10" ht="15.75" customHeight="1" x14ac:dyDescent="0.25">
      <c r="C718" s="158"/>
      <c r="E718" s="2"/>
      <c r="G718" s="2"/>
      <c r="H718" s="2"/>
      <c r="I718" s="2"/>
      <c r="J718" s="2"/>
    </row>
    <row r="719" spans="3:10" ht="15.75" customHeight="1" x14ac:dyDescent="0.25">
      <c r="C719" s="158"/>
      <c r="E719" s="2"/>
      <c r="G719" s="2"/>
      <c r="H719" s="2"/>
      <c r="I719" s="2"/>
      <c r="J719" s="2"/>
    </row>
    <row r="720" spans="3:10" ht="15.75" customHeight="1" x14ac:dyDescent="0.25">
      <c r="C720" s="158"/>
      <c r="E720" s="2"/>
      <c r="G720" s="2"/>
      <c r="H720" s="2"/>
      <c r="I720" s="2"/>
      <c r="J720" s="2"/>
    </row>
    <row r="721" spans="3:10" ht="15.75" customHeight="1" x14ac:dyDescent="0.25">
      <c r="C721" s="158"/>
      <c r="E721" s="2"/>
      <c r="G721" s="2"/>
      <c r="H721" s="2"/>
      <c r="I721" s="2"/>
      <c r="J721" s="2"/>
    </row>
    <row r="722" spans="3:10" ht="15.75" customHeight="1" x14ac:dyDescent="0.25">
      <c r="C722" s="158"/>
      <c r="E722" s="2"/>
      <c r="G722" s="2"/>
      <c r="H722" s="2"/>
      <c r="I722" s="2"/>
      <c r="J722" s="2"/>
    </row>
    <row r="723" spans="3:10" ht="15.75" customHeight="1" x14ac:dyDescent="0.25">
      <c r="C723" s="158"/>
      <c r="E723" s="2"/>
      <c r="G723" s="2"/>
      <c r="H723" s="2"/>
      <c r="I723" s="2"/>
      <c r="J723" s="2"/>
    </row>
    <row r="724" spans="3:10" ht="15.75" customHeight="1" x14ac:dyDescent="0.25">
      <c r="C724" s="158"/>
      <c r="E724" s="2"/>
      <c r="G724" s="2"/>
      <c r="H724" s="2"/>
      <c r="I724" s="2"/>
      <c r="J724" s="2"/>
    </row>
    <row r="725" spans="3:10" ht="15.75" customHeight="1" x14ac:dyDescent="0.25">
      <c r="C725" s="158"/>
      <c r="E725" s="2"/>
      <c r="G725" s="2"/>
      <c r="H725" s="2"/>
      <c r="I725" s="2"/>
      <c r="J725" s="2"/>
    </row>
    <row r="726" spans="3:10" ht="15.75" customHeight="1" x14ac:dyDescent="0.25">
      <c r="C726" s="158"/>
      <c r="E726" s="2"/>
      <c r="G726" s="2"/>
      <c r="H726" s="2"/>
      <c r="I726" s="2"/>
      <c r="J726" s="2"/>
    </row>
    <row r="727" spans="3:10" ht="15.75" customHeight="1" x14ac:dyDescent="0.25">
      <c r="C727" s="158"/>
      <c r="E727" s="2"/>
      <c r="G727" s="2"/>
      <c r="H727" s="2"/>
      <c r="I727" s="2"/>
      <c r="J727" s="2"/>
    </row>
    <row r="728" spans="3:10" ht="15.75" customHeight="1" x14ac:dyDescent="0.25">
      <c r="C728" s="158"/>
      <c r="E728" s="2"/>
      <c r="G728" s="2"/>
      <c r="H728" s="2"/>
      <c r="I728" s="2"/>
      <c r="J728" s="2"/>
    </row>
    <row r="729" spans="3:10" ht="15.75" customHeight="1" x14ac:dyDescent="0.25">
      <c r="C729" s="158"/>
      <c r="E729" s="2"/>
      <c r="G729" s="2"/>
      <c r="H729" s="2"/>
      <c r="I729" s="2"/>
      <c r="J729" s="2"/>
    </row>
    <row r="730" spans="3:10" ht="15.75" customHeight="1" x14ac:dyDescent="0.25">
      <c r="C730" s="158"/>
      <c r="E730" s="2"/>
      <c r="G730" s="2"/>
      <c r="H730" s="2"/>
      <c r="I730" s="2"/>
      <c r="J730" s="2"/>
    </row>
    <row r="731" spans="3:10" ht="15.75" customHeight="1" x14ac:dyDescent="0.25">
      <c r="C731" s="158"/>
      <c r="E731" s="2"/>
      <c r="G731" s="2"/>
      <c r="H731" s="2"/>
      <c r="I731" s="2"/>
      <c r="J731" s="2"/>
    </row>
    <row r="732" spans="3:10" ht="15.75" customHeight="1" x14ac:dyDescent="0.25">
      <c r="C732" s="158"/>
      <c r="E732" s="2"/>
      <c r="G732" s="2"/>
      <c r="H732" s="2"/>
      <c r="I732" s="2"/>
      <c r="J732" s="2"/>
    </row>
    <row r="733" spans="3:10" ht="15.75" customHeight="1" x14ac:dyDescent="0.25">
      <c r="C733" s="158"/>
      <c r="E733" s="2"/>
      <c r="G733" s="2"/>
      <c r="H733" s="2"/>
      <c r="I733" s="2"/>
      <c r="J733" s="2"/>
    </row>
    <row r="734" spans="3:10" ht="15.75" customHeight="1" x14ac:dyDescent="0.25">
      <c r="C734" s="158"/>
      <c r="E734" s="2"/>
      <c r="G734" s="2"/>
      <c r="H734" s="2"/>
      <c r="I734" s="2"/>
      <c r="J734" s="2"/>
    </row>
    <row r="735" spans="3:10" ht="15.75" customHeight="1" x14ac:dyDescent="0.25">
      <c r="C735" s="158"/>
      <c r="E735" s="2"/>
      <c r="G735" s="2"/>
      <c r="H735" s="2"/>
      <c r="I735" s="2"/>
      <c r="J735" s="2"/>
    </row>
    <row r="736" spans="3:10" ht="15.75" customHeight="1" x14ac:dyDescent="0.25">
      <c r="C736" s="158"/>
      <c r="E736" s="2"/>
      <c r="G736" s="2"/>
      <c r="H736" s="2"/>
      <c r="I736" s="2"/>
      <c r="J736" s="2"/>
    </row>
    <row r="737" spans="3:10" ht="15.75" customHeight="1" x14ac:dyDescent="0.25">
      <c r="C737" s="158"/>
      <c r="E737" s="2"/>
      <c r="G737" s="2"/>
      <c r="H737" s="2"/>
      <c r="I737" s="2"/>
      <c r="J737" s="2"/>
    </row>
    <row r="738" spans="3:10" ht="15.75" customHeight="1" x14ac:dyDescent="0.25">
      <c r="C738" s="158"/>
      <c r="E738" s="2"/>
      <c r="G738" s="2"/>
      <c r="H738" s="2"/>
      <c r="I738" s="2"/>
      <c r="J738" s="2"/>
    </row>
    <row r="739" spans="3:10" ht="15.75" customHeight="1" x14ac:dyDescent="0.25">
      <c r="C739" s="158"/>
      <c r="E739" s="2"/>
      <c r="G739" s="2"/>
      <c r="H739" s="2"/>
      <c r="I739" s="2"/>
      <c r="J739" s="2"/>
    </row>
    <row r="740" spans="3:10" ht="15.75" customHeight="1" x14ac:dyDescent="0.25">
      <c r="C740" s="158"/>
      <c r="E740" s="2"/>
      <c r="G740" s="2"/>
      <c r="H740" s="2"/>
      <c r="I740" s="2"/>
      <c r="J740" s="2"/>
    </row>
    <row r="741" spans="3:10" ht="15.75" customHeight="1" x14ac:dyDescent="0.25">
      <c r="C741" s="158"/>
      <c r="E741" s="2"/>
      <c r="G741" s="2"/>
      <c r="H741" s="2"/>
      <c r="I741" s="2"/>
      <c r="J741" s="2"/>
    </row>
    <row r="742" spans="3:10" ht="15.75" customHeight="1" x14ac:dyDescent="0.25">
      <c r="C742" s="158"/>
      <c r="E742" s="2"/>
      <c r="G742" s="2"/>
      <c r="H742" s="2"/>
      <c r="I742" s="2"/>
      <c r="J742" s="2"/>
    </row>
    <row r="743" spans="3:10" ht="15.75" customHeight="1" x14ac:dyDescent="0.25">
      <c r="C743" s="158"/>
      <c r="E743" s="2"/>
      <c r="G743" s="2"/>
      <c r="H743" s="2"/>
      <c r="I743" s="2"/>
      <c r="J743" s="2"/>
    </row>
    <row r="744" spans="3:10" ht="15.75" customHeight="1" x14ac:dyDescent="0.25">
      <c r="C744" s="158"/>
      <c r="E744" s="2"/>
      <c r="G744" s="2"/>
      <c r="H744" s="2"/>
      <c r="I744" s="2"/>
      <c r="J744" s="2"/>
    </row>
    <row r="745" spans="3:10" ht="15.75" customHeight="1" x14ac:dyDescent="0.25">
      <c r="C745" s="158"/>
      <c r="E745" s="2"/>
      <c r="G745" s="2"/>
      <c r="H745" s="2"/>
      <c r="I745" s="2"/>
      <c r="J745" s="2"/>
    </row>
    <row r="746" spans="3:10" ht="15.75" customHeight="1" x14ac:dyDescent="0.25">
      <c r="C746" s="158"/>
      <c r="E746" s="2"/>
      <c r="G746" s="2"/>
      <c r="H746" s="2"/>
      <c r="I746" s="2"/>
      <c r="J746" s="2"/>
    </row>
    <row r="747" spans="3:10" ht="15.75" customHeight="1" x14ac:dyDescent="0.25">
      <c r="C747" s="158"/>
      <c r="E747" s="2"/>
      <c r="G747" s="2"/>
      <c r="H747" s="2"/>
      <c r="I747" s="2"/>
      <c r="J747" s="2"/>
    </row>
    <row r="748" spans="3:10" ht="15.75" customHeight="1" x14ac:dyDescent="0.25">
      <c r="C748" s="158"/>
      <c r="E748" s="2"/>
      <c r="G748" s="2"/>
      <c r="H748" s="2"/>
      <c r="I748" s="2"/>
      <c r="J748" s="2"/>
    </row>
    <row r="749" spans="3:10" ht="15.75" customHeight="1" x14ac:dyDescent="0.25">
      <c r="C749" s="158"/>
      <c r="E749" s="2"/>
      <c r="G749" s="2"/>
      <c r="H749" s="2"/>
      <c r="I749" s="2"/>
      <c r="J749" s="2"/>
    </row>
    <row r="750" spans="3:10" ht="15.75" customHeight="1" x14ac:dyDescent="0.25">
      <c r="C750" s="158"/>
      <c r="E750" s="2"/>
      <c r="G750" s="2"/>
      <c r="H750" s="2"/>
      <c r="I750" s="2"/>
      <c r="J750" s="2"/>
    </row>
    <row r="751" spans="3:10" ht="15.75" customHeight="1" x14ac:dyDescent="0.25">
      <c r="C751" s="158"/>
      <c r="E751" s="2"/>
      <c r="G751" s="2"/>
      <c r="H751" s="2"/>
      <c r="I751" s="2"/>
      <c r="J751" s="2"/>
    </row>
    <row r="752" spans="3:10" ht="15.75" customHeight="1" x14ac:dyDescent="0.25">
      <c r="C752" s="158"/>
      <c r="E752" s="2"/>
      <c r="G752" s="2"/>
      <c r="H752" s="2"/>
      <c r="I752" s="2"/>
      <c r="J752" s="2"/>
    </row>
    <row r="753" spans="3:10" ht="15.75" customHeight="1" x14ac:dyDescent="0.25">
      <c r="C753" s="158"/>
      <c r="E753" s="2"/>
      <c r="G753" s="2"/>
      <c r="H753" s="2"/>
      <c r="I753" s="2"/>
      <c r="J753" s="2"/>
    </row>
    <row r="754" spans="3:10" ht="15.75" customHeight="1" x14ac:dyDescent="0.25">
      <c r="C754" s="158"/>
      <c r="E754" s="2"/>
      <c r="G754" s="2"/>
      <c r="H754" s="2"/>
      <c r="I754" s="2"/>
      <c r="J754" s="2"/>
    </row>
    <row r="755" spans="3:10" ht="15.75" customHeight="1" x14ac:dyDescent="0.25">
      <c r="C755" s="158"/>
      <c r="E755" s="2"/>
      <c r="G755" s="2"/>
      <c r="H755" s="2"/>
      <c r="I755" s="2"/>
      <c r="J755" s="2"/>
    </row>
    <row r="756" spans="3:10" ht="15.75" customHeight="1" x14ac:dyDescent="0.25">
      <c r="C756" s="158"/>
      <c r="E756" s="2"/>
      <c r="G756" s="2"/>
      <c r="H756" s="2"/>
      <c r="I756" s="2"/>
      <c r="J756" s="2"/>
    </row>
    <row r="757" spans="3:10" ht="15.75" customHeight="1" x14ac:dyDescent="0.25">
      <c r="C757" s="158"/>
      <c r="E757" s="2"/>
      <c r="G757" s="2"/>
      <c r="H757" s="2"/>
      <c r="I757" s="2"/>
      <c r="J757" s="2"/>
    </row>
    <row r="758" spans="3:10" ht="15.75" customHeight="1" x14ac:dyDescent="0.25">
      <c r="C758" s="158"/>
      <c r="E758" s="2"/>
      <c r="G758" s="2"/>
      <c r="H758" s="2"/>
      <c r="I758" s="2"/>
      <c r="J758" s="2"/>
    </row>
    <row r="759" spans="3:10" ht="15.75" customHeight="1" x14ac:dyDescent="0.25">
      <c r="C759" s="158"/>
      <c r="E759" s="2"/>
      <c r="G759" s="2"/>
      <c r="H759" s="2"/>
      <c r="I759" s="2"/>
      <c r="J759" s="2"/>
    </row>
    <row r="760" spans="3:10" ht="15.75" customHeight="1" x14ac:dyDescent="0.25">
      <c r="C760" s="158"/>
      <c r="E760" s="2"/>
      <c r="G760" s="2"/>
      <c r="H760" s="2"/>
      <c r="I760" s="2"/>
      <c r="J760" s="2"/>
    </row>
    <row r="761" spans="3:10" ht="15.75" customHeight="1" x14ac:dyDescent="0.25">
      <c r="C761" s="158"/>
      <c r="E761" s="2"/>
      <c r="G761" s="2"/>
      <c r="H761" s="2"/>
      <c r="I761" s="2"/>
      <c r="J761" s="2"/>
    </row>
    <row r="762" spans="3:10" ht="15.75" customHeight="1" x14ac:dyDescent="0.25">
      <c r="C762" s="158"/>
      <c r="E762" s="2"/>
      <c r="G762" s="2"/>
      <c r="H762" s="2"/>
      <c r="I762" s="2"/>
      <c r="J762" s="2"/>
    </row>
    <row r="763" spans="3:10" ht="15.75" customHeight="1" x14ac:dyDescent="0.25">
      <c r="C763" s="158"/>
      <c r="E763" s="2"/>
      <c r="G763" s="2"/>
      <c r="H763" s="2"/>
      <c r="I763" s="2"/>
      <c r="J763" s="2"/>
    </row>
    <row r="764" spans="3:10" ht="15.75" customHeight="1" x14ac:dyDescent="0.25">
      <c r="C764" s="158"/>
      <c r="E764" s="2"/>
      <c r="G764" s="2"/>
      <c r="H764" s="2"/>
      <c r="I764" s="2"/>
      <c r="J764" s="2"/>
    </row>
    <row r="765" spans="3:10" ht="15.75" customHeight="1" x14ac:dyDescent="0.25">
      <c r="C765" s="158"/>
      <c r="E765" s="2"/>
      <c r="G765" s="2"/>
      <c r="H765" s="2"/>
      <c r="I765" s="2"/>
      <c r="J765" s="2"/>
    </row>
    <row r="766" spans="3:10" ht="15.75" customHeight="1" x14ac:dyDescent="0.25">
      <c r="C766" s="158"/>
      <c r="E766" s="2"/>
      <c r="G766" s="2"/>
      <c r="H766" s="2"/>
      <c r="I766" s="2"/>
      <c r="J766" s="2"/>
    </row>
    <row r="767" spans="3:10" ht="15.75" customHeight="1" x14ac:dyDescent="0.25">
      <c r="C767" s="158"/>
      <c r="E767" s="2"/>
      <c r="G767" s="2"/>
      <c r="H767" s="2"/>
      <c r="I767" s="2"/>
      <c r="J767" s="2"/>
    </row>
    <row r="768" spans="3:10" ht="15.75" customHeight="1" x14ac:dyDescent="0.25">
      <c r="C768" s="158"/>
      <c r="E768" s="2"/>
      <c r="G768" s="2"/>
      <c r="H768" s="2"/>
      <c r="I768" s="2"/>
      <c r="J768" s="2"/>
    </row>
    <row r="769" spans="3:10" ht="15.75" customHeight="1" x14ac:dyDescent="0.25">
      <c r="C769" s="158"/>
      <c r="E769" s="2"/>
      <c r="G769" s="2"/>
      <c r="H769" s="2"/>
      <c r="I769" s="2"/>
      <c r="J769" s="2"/>
    </row>
    <row r="770" spans="3:10" ht="15.75" customHeight="1" x14ac:dyDescent="0.25">
      <c r="C770" s="158"/>
      <c r="E770" s="2"/>
      <c r="G770" s="2"/>
      <c r="H770" s="2"/>
      <c r="I770" s="2"/>
      <c r="J770" s="2"/>
    </row>
    <row r="771" spans="3:10" ht="15.75" customHeight="1" x14ac:dyDescent="0.25">
      <c r="C771" s="158"/>
      <c r="E771" s="2"/>
      <c r="G771" s="2"/>
      <c r="H771" s="2"/>
      <c r="I771" s="2"/>
      <c r="J771" s="2"/>
    </row>
    <row r="772" spans="3:10" ht="15.75" customHeight="1" x14ac:dyDescent="0.25">
      <c r="C772" s="158"/>
      <c r="E772" s="2"/>
      <c r="G772" s="2"/>
      <c r="H772" s="2"/>
      <c r="I772" s="2"/>
      <c r="J772" s="2"/>
    </row>
    <row r="773" spans="3:10" ht="15.75" customHeight="1" x14ac:dyDescent="0.25">
      <c r="C773" s="158"/>
      <c r="E773" s="2"/>
      <c r="G773" s="2"/>
      <c r="H773" s="2"/>
      <c r="I773" s="2"/>
      <c r="J773" s="2"/>
    </row>
    <row r="774" spans="3:10" ht="15.75" customHeight="1" x14ac:dyDescent="0.25">
      <c r="C774" s="158"/>
      <c r="E774" s="2"/>
      <c r="G774" s="2"/>
      <c r="H774" s="2"/>
      <c r="I774" s="2"/>
      <c r="J774" s="2"/>
    </row>
    <row r="775" spans="3:10" ht="15.75" customHeight="1" x14ac:dyDescent="0.25">
      <c r="C775" s="158"/>
      <c r="E775" s="2"/>
      <c r="G775" s="2"/>
      <c r="H775" s="2"/>
      <c r="I775" s="2"/>
      <c r="J775" s="2"/>
    </row>
    <row r="776" spans="3:10" ht="15.75" customHeight="1" x14ac:dyDescent="0.25">
      <c r="C776" s="158"/>
      <c r="E776" s="2"/>
      <c r="G776" s="2"/>
      <c r="H776" s="2"/>
      <c r="I776" s="2"/>
      <c r="J776" s="2"/>
    </row>
    <row r="777" spans="3:10" ht="15.75" customHeight="1" x14ac:dyDescent="0.25">
      <c r="C777" s="158"/>
      <c r="E777" s="2"/>
      <c r="G777" s="2"/>
      <c r="H777" s="2"/>
      <c r="I777" s="2"/>
      <c r="J777" s="2"/>
    </row>
    <row r="778" spans="3:10" ht="15.75" customHeight="1" x14ac:dyDescent="0.25">
      <c r="C778" s="158"/>
      <c r="E778" s="2"/>
      <c r="G778" s="2"/>
      <c r="H778" s="2"/>
      <c r="I778" s="2"/>
      <c r="J778" s="2"/>
    </row>
    <row r="779" spans="3:10" ht="15.75" customHeight="1" x14ac:dyDescent="0.25">
      <c r="C779" s="158"/>
      <c r="E779" s="2"/>
      <c r="G779" s="2"/>
      <c r="H779" s="2"/>
      <c r="I779" s="2"/>
      <c r="J779" s="2"/>
    </row>
    <row r="780" spans="3:10" ht="15.75" customHeight="1" x14ac:dyDescent="0.25">
      <c r="C780" s="158"/>
      <c r="E780" s="2"/>
      <c r="G780" s="2"/>
      <c r="H780" s="2"/>
      <c r="I780" s="2"/>
      <c r="J780" s="2"/>
    </row>
    <row r="781" spans="3:10" ht="15.75" customHeight="1" x14ac:dyDescent="0.25">
      <c r="C781" s="158"/>
      <c r="E781" s="2"/>
      <c r="G781" s="2"/>
      <c r="H781" s="2"/>
      <c r="I781" s="2"/>
      <c r="J781" s="2"/>
    </row>
    <row r="782" spans="3:10" ht="15.75" customHeight="1" x14ac:dyDescent="0.25">
      <c r="C782" s="158"/>
      <c r="E782" s="2"/>
      <c r="G782" s="2"/>
      <c r="H782" s="2"/>
      <c r="I782" s="2"/>
      <c r="J782" s="2"/>
    </row>
    <row r="783" spans="3:10" ht="15.75" customHeight="1" x14ac:dyDescent="0.25">
      <c r="C783" s="158"/>
      <c r="E783" s="2"/>
      <c r="G783" s="2"/>
      <c r="H783" s="2"/>
      <c r="I783" s="2"/>
      <c r="J783" s="2"/>
    </row>
    <row r="784" spans="3:10" ht="15.75" customHeight="1" x14ac:dyDescent="0.25">
      <c r="C784" s="158"/>
      <c r="E784" s="2"/>
      <c r="G784" s="2"/>
      <c r="H784" s="2"/>
      <c r="I784" s="2"/>
      <c r="J784" s="2"/>
    </row>
    <row r="785" spans="3:10" ht="15.75" customHeight="1" x14ac:dyDescent="0.25">
      <c r="C785" s="158"/>
      <c r="E785" s="2"/>
      <c r="G785" s="2"/>
      <c r="H785" s="2"/>
      <c r="I785" s="2"/>
      <c r="J785" s="2"/>
    </row>
    <row r="786" spans="3:10" ht="15.75" customHeight="1" x14ac:dyDescent="0.25">
      <c r="C786" s="158"/>
      <c r="E786" s="2"/>
      <c r="G786" s="2"/>
      <c r="H786" s="2"/>
      <c r="I786" s="2"/>
      <c r="J786" s="2"/>
    </row>
    <row r="787" spans="3:10" ht="15.75" customHeight="1" x14ac:dyDescent="0.25">
      <c r="C787" s="158"/>
      <c r="E787" s="2"/>
      <c r="G787" s="2"/>
      <c r="H787" s="2"/>
      <c r="I787" s="2"/>
      <c r="J787" s="2"/>
    </row>
    <row r="788" spans="3:10" ht="15.75" customHeight="1" x14ac:dyDescent="0.25">
      <c r="C788" s="158"/>
      <c r="E788" s="2"/>
      <c r="G788" s="2"/>
      <c r="H788" s="2"/>
      <c r="I788" s="2"/>
      <c r="J788" s="2"/>
    </row>
    <row r="789" spans="3:10" ht="15.75" customHeight="1" x14ac:dyDescent="0.25">
      <c r="C789" s="158"/>
      <c r="E789" s="2"/>
      <c r="G789" s="2"/>
      <c r="H789" s="2"/>
      <c r="I789" s="2"/>
      <c r="J789" s="2"/>
    </row>
    <row r="790" spans="3:10" ht="15.75" customHeight="1" x14ac:dyDescent="0.25">
      <c r="C790" s="158"/>
      <c r="E790" s="2"/>
      <c r="G790" s="2"/>
      <c r="H790" s="2"/>
      <c r="I790" s="2"/>
      <c r="J790" s="2"/>
    </row>
    <row r="791" spans="3:10" ht="15.75" customHeight="1" x14ac:dyDescent="0.25">
      <c r="C791" s="158"/>
      <c r="E791" s="2"/>
      <c r="G791" s="2"/>
      <c r="H791" s="2"/>
      <c r="I791" s="2"/>
      <c r="J791" s="2"/>
    </row>
    <row r="792" spans="3:10" ht="15.75" customHeight="1" x14ac:dyDescent="0.25">
      <c r="C792" s="158"/>
      <c r="E792" s="2"/>
      <c r="G792" s="2"/>
      <c r="H792" s="2"/>
      <c r="I792" s="2"/>
      <c r="J792" s="2"/>
    </row>
    <row r="793" spans="3:10" ht="15.75" customHeight="1" x14ac:dyDescent="0.25">
      <c r="C793" s="158"/>
      <c r="E793" s="2"/>
      <c r="G793" s="2"/>
      <c r="H793" s="2"/>
      <c r="I793" s="2"/>
      <c r="J793" s="2"/>
    </row>
    <row r="794" spans="3:10" ht="15.75" customHeight="1" x14ac:dyDescent="0.25">
      <c r="C794" s="158"/>
      <c r="E794" s="2"/>
      <c r="G794" s="2"/>
      <c r="H794" s="2"/>
      <c r="I794" s="2"/>
      <c r="J794" s="2"/>
    </row>
    <row r="795" spans="3:10" ht="15.75" customHeight="1" x14ac:dyDescent="0.25">
      <c r="C795" s="158"/>
      <c r="E795" s="2"/>
      <c r="G795" s="2"/>
      <c r="H795" s="2"/>
      <c r="I795" s="2"/>
      <c r="J795" s="2"/>
    </row>
    <row r="796" spans="3:10" ht="15.75" customHeight="1" x14ac:dyDescent="0.25">
      <c r="C796" s="158"/>
      <c r="E796" s="2"/>
      <c r="G796" s="2"/>
      <c r="H796" s="2"/>
      <c r="I796" s="2"/>
      <c r="J796" s="2"/>
    </row>
    <row r="797" spans="3:10" ht="15.75" customHeight="1" x14ac:dyDescent="0.25">
      <c r="C797" s="158"/>
      <c r="E797" s="2"/>
      <c r="G797" s="2"/>
      <c r="H797" s="2"/>
      <c r="I797" s="2"/>
      <c r="J797" s="2"/>
    </row>
    <row r="798" spans="3:10" ht="15.75" customHeight="1" x14ac:dyDescent="0.25">
      <c r="C798" s="158"/>
      <c r="E798" s="2"/>
      <c r="G798" s="2"/>
      <c r="H798" s="2"/>
      <c r="I798" s="2"/>
      <c r="J798" s="2"/>
    </row>
    <row r="799" spans="3:10" ht="15.75" customHeight="1" x14ac:dyDescent="0.25">
      <c r="C799" s="158"/>
      <c r="E799" s="2"/>
      <c r="G799" s="2"/>
      <c r="H799" s="2"/>
      <c r="I799" s="2"/>
      <c r="J799" s="2"/>
    </row>
    <row r="800" spans="3:10" ht="15.75" customHeight="1" x14ac:dyDescent="0.25">
      <c r="C800" s="158"/>
      <c r="E800" s="2"/>
      <c r="G800" s="2"/>
      <c r="H800" s="2"/>
      <c r="I800" s="2"/>
      <c r="J800" s="2"/>
    </row>
    <row r="801" spans="3:10" ht="15.75" customHeight="1" x14ac:dyDescent="0.25">
      <c r="C801" s="158"/>
      <c r="E801" s="2"/>
      <c r="G801" s="2"/>
      <c r="H801" s="2"/>
      <c r="I801" s="2"/>
      <c r="J801" s="2"/>
    </row>
    <row r="802" spans="3:10" ht="15.75" customHeight="1" x14ac:dyDescent="0.25">
      <c r="C802" s="158"/>
      <c r="E802" s="2"/>
      <c r="G802" s="2"/>
      <c r="H802" s="2"/>
      <c r="I802" s="2"/>
      <c r="J802" s="2"/>
    </row>
    <row r="803" spans="3:10" ht="15.75" customHeight="1" x14ac:dyDescent="0.25">
      <c r="C803" s="158"/>
      <c r="E803" s="2"/>
      <c r="G803" s="2"/>
      <c r="H803" s="2"/>
      <c r="I803" s="2"/>
      <c r="J803" s="2"/>
    </row>
    <row r="804" spans="3:10" ht="15.75" customHeight="1" x14ac:dyDescent="0.25">
      <c r="C804" s="158"/>
      <c r="E804" s="2"/>
      <c r="G804" s="2"/>
      <c r="H804" s="2"/>
      <c r="I804" s="2"/>
      <c r="J804" s="2"/>
    </row>
    <row r="805" spans="3:10" ht="15.75" customHeight="1" x14ac:dyDescent="0.25">
      <c r="C805" s="158"/>
      <c r="E805" s="2"/>
      <c r="G805" s="2"/>
      <c r="H805" s="2"/>
      <c r="I805" s="2"/>
      <c r="J805" s="2"/>
    </row>
    <row r="806" spans="3:10" ht="15.75" customHeight="1" x14ac:dyDescent="0.25">
      <c r="C806" s="158"/>
      <c r="E806" s="2"/>
      <c r="G806" s="2"/>
      <c r="H806" s="2"/>
      <c r="I806" s="2"/>
      <c r="J806" s="2"/>
    </row>
    <row r="807" spans="3:10" ht="15.75" customHeight="1" x14ac:dyDescent="0.25">
      <c r="C807" s="158"/>
      <c r="E807" s="2"/>
      <c r="G807" s="2"/>
      <c r="H807" s="2"/>
      <c r="I807" s="2"/>
      <c r="J807" s="2"/>
    </row>
    <row r="808" spans="3:10" ht="15.75" customHeight="1" x14ac:dyDescent="0.25">
      <c r="C808" s="158"/>
      <c r="E808" s="2"/>
      <c r="G808" s="2"/>
      <c r="H808" s="2"/>
      <c r="I808" s="2"/>
      <c r="J808" s="2"/>
    </row>
    <row r="809" spans="3:10" ht="15.75" customHeight="1" x14ac:dyDescent="0.25">
      <c r="C809" s="158"/>
      <c r="E809" s="2"/>
      <c r="G809" s="2"/>
      <c r="H809" s="2"/>
      <c r="I809" s="2"/>
      <c r="J809" s="2"/>
    </row>
    <row r="810" spans="3:10" ht="15.75" customHeight="1" x14ac:dyDescent="0.25">
      <c r="C810" s="158"/>
      <c r="E810" s="2"/>
      <c r="G810" s="2"/>
      <c r="H810" s="2"/>
      <c r="I810" s="2"/>
      <c r="J810" s="2"/>
    </row>
    <row r="811" spans="3:10" ht="15.75" customHeight="1" x14ac:dyDescent="0.25">
      <c r="C811" s="158"/>
      <c r="E811" s="2"/>
      <c r="G811" s="2"/>
      <c r="H811" s="2"/>
      <c r="I811" s="2"/>
      <c r="J811" s="2"/>
    </row>
    <row r="812" spans="3:10" ht="15.75" customHeight="1" x14ac:dyDescent="0.25">
      <c r="C812" s="158"/>
      <c r="E812" s="2"/>
      <c r="G812" s="2"/>
      <c r="H812" s="2"/>
      <c r="I812" s="2"/>
      <c r="J812" s="2"/>
    </row>
    <row r="813" spans="3:10" ht="15.75" customHeight="1" x14ac:dyDescent="0.25">
      <c r="C813" s="158"/>
      <c r="E813" s="2"/>
      <c r="G813" s="2"/>
      <c r="H813" s="2"/>
      <c r="I813" s="2"/>
      <c r="J813" s="2"/>
    </row>
    <row r="814" spans="3:10" ht="15.75" customHeight="1" x14ac:dyDescent="0.25">
      <c r="C814" s="158"/>
      <c r="E814" s="2"/>
      <c r="G814" s="2"/>
      <c r="H814" s="2"/>
      <c r="I814" s="2"/>
      <c r="J814" s="2"/>
    </row>
    <row r="815" spans="3:10" ht="15.75" customHeight="1" x14ac:dyDescent="0.25">
      <c r="C815" s="158"/>
      <c r="E815" s="2"/>
      <c r="G815" s="2"/>
      <c r="H815" s="2"/>
      <c r="I815" s="2"/>
      <c r="J815" s="2"/>
    </row>
    <row r="816" spans="3:10" ht="15.75" customHeight="1" x14ac:dyDescent="0.25">
      <c r="C816" s="158"/>
      <c r="E816" s="2"/>
      <c r="G816" s="2"/>
      <c r="H816" s="2"/>
      <c r="I816" s="2"/>
      <c r="J816" s="2"/>
    </row>
    <row r="817" spans="3:10" ht="15.75" customHeight="1" x14ac:dyDescent="0.25">
      <c r="C817" s="158"/>
      <c r="E817" s="2"/>
      <c r="G817" s="2"/>
      <c r="H817" s="2"/>
      <c r="I817" s="2"/>
      <c r="J817" s="2"/>
    </row>
    <row r="818" spans="3:10" ht="15.75" customHeight="1" x14ac:dyDescent="0.25">
      <c r="C818" s="158"/>
      <c r="E818" s="2"/>
      <c r="G818" s="2"/>
      <c r="H818" s="2"/>
      <c r="I818" s="2"/>
      <c r="J818" s="2"/>
    </row>
    <row r="819" spans="3:10" ht="15.75" customHeight="1" x14ac:dyDescent="0.25">
      <c r="C819" s="158"/>
      <c r="E819" s="2"/>
      <c r="G819" s="2"/>
      <c r="H819" s="2"/>
      <c r="I819" s="2"/>
      <c r="J819" s="2"/>
    </row>
    <row r="820" spans="3:10" ht="15.75" customHeight="1" x14ac:dyDescent="0.25">
      <c r="C820" s="158"/>
      <c r="E820" s="2"/>
      <c r="G820" s="2"/>
      <c r="H820" s="2"/>
      <c r="I820" s="2"/>
      <c r="J820" s="2"/>
    </row>
    <row r="821" spans="3:10" ht="15.75" customHeight="1" x14ac:dyDescent="0.25">
      <c r="C821" s="158"/>
      <c r="E821" s="2"/>
      <c r="G821" s="2"/>
      <c r="H821" s="2"/>
      <c r="I821" s="2"/>
      <c r="J821" s="2"/>
    </row>
    <row r="822" spans="3:10" ht="15.75" customHeight="1" x14ac:dyDescent="0.25">
      <c r="C822" s="158"/>
      <c r="E822" s="2"/>
      <c r="G822" s="2"/>
      <c r="H822" s="2"/>
      <c r="I822" s="2"/>
      <c r="J822" s="2"/>
    </row>
    <row r="823" spans="3:10" ht="15.75" customHeight="1" x14ac:dyDescent="0.25">
      <c r="C823" s="158"/>
      <c r="E823" s="2"/>
      <c r="G823" s="2"/>
      <c r="H823" s="2"/>
      <c r="I823" s="2"/>
      <c r="J823" s="2"/>
    </row>
    <row r="824" spans="3:10" ht="15.75" customHeight="1" x14ac:dyDescent="0.25">
      <c r="C824" s="158"/>
      <c r="E824" s="2"/>
      <c r="G824" s="2"/>
      <c r="H824" s="2"/>
      <c r="I824" s="2"/>
      <c r="J824" s="2"/>
    </row>
    <row r="825" spans="3:10" ht="15.75" customHeight="1" x14ac:dyDescent="0.25">
      <c r="C825" s="158"/>
      <c r="E825" s="2"/>
      <c r="G825" s="2"/>
      <c r="H825" s="2"/>
      <c r="I825" s="2"/>
      <c r="J825" s="2"/>
    </row>
    <row r="826" spans="3:10" ht="15.75" customHeight="1" x14ac:dyDescent="0.25">
      <c r="C826" s="158"/>
      <c r="E826" s="2"/>
      <c r="G826" s="2"/>
      <c r="H826" s="2"/>
      <c r="I826" s="2"/>
      <c r="J826" s="2"/>
    </row>
    <row r="827" spans="3:10" ht="15.75" customHeight="1" x14ac:dyDescent="0.25">
      <c r="C827" s="158"/>
      <c r="E827" s="2"/>
      <c r="G827" s="2"/>
      <c r="H827" s="2"/>
      <c r="I827" s="2"/>
      <c r="J827" s="2"/>
    </row>
    <row r="828" spans="3:10" ht="15.75" customHeight="1" x14ac:dyDescent="0.25">
      <c r="C828" s="158"/>
      <c r="E828" s="2"/>
      <c r="G828" s="2"/>
      <c r="H828" s="2"/>
      <c r="I828" s="2"/>
      <c r="J828" s="2"/>
    </row>
    <row r="829" spans="3:10" ht="15.75" customHeight="1" x14ac:dyDescent="0.25">
      <c r="C829" s="158"/>
      <c r="E829" s="2"/>
      <c r="G829" s="2"/>
      <c r="H829" s="2"/>
      <c r="I829" s="2"/>
      <c r="J829" s="2"/>
    </row>
    <row r="830" spans="3:10" ht="15.75" customHeight="1" x14ac:dyDescent="0.25">
      <c r="C830" s="158"/>
      <c r="E830" s="2"/>
      <c r="G830" s="2"/>
      <c r="H830" s="2"/>
      <c r="I830" s="2"/>
      <c r="J830" s="2"/>
    </row>
    <row r="831" spans="3:10" ht="15.75" customHeight="1" x14ac:dyDescent="0.25">
      <c r="C831" s="158"/>
      <c r="E831" s="2"/>
      <c r="G831" s="2"/>
      <c r="H831" s="2"/>
      <c r="I831" s="2"/>
      <c r="J831" s="2"/>
    </row>
    <row r="832" spans="3:10" ht="15.75" customHeight="1" x14ac:dyDescent="0.25">
      <c r="C832" s="158"/>
      <c r="E832" s="2"/>
      <c r="G832" s="2"/>
      <c r="H832" s="2"/>
      <c r="I832" s="2"/>
      <c r="J832" s="2"/>
    </row>
    <row r="833" spans="3:10" ht="15.75" customHeight="1" x14ac:dyDescent="0.25">
      <c r="C833" s="158"/>
      <c r="E833" s="2"/>
      <c r="G833" s="2"/>
      <c r="H833" s="2"/>
      <c r="I833" s="2"/>
      <c r="J833" s="2"/>
    </row>
    <row r="834" spans="3:10" ht="15.75" customHeight="1" x14ac:dyDescent="0.25">
      <c r="C834" s="158"/>
      <c r="E834" s="2"/>
      <c r="G834" s="2"/>
      <c r="H834" s="2"/>
      <c r="I834" s="2"/>
      <c r="J834" s="2"/>
    </row>
    <row r="835" spans="3:10" ht="15.75" customHeight="1" x14ac:dyDescent="0.25">
      <c r="C835" s="158"/>
      <c r="E835" s="2"/>
      <c r="G835" s="2"/>
      <c r="H835" s="2"/>
      <c r="I835" s="2"/>
      <c r="J835" s="2"/>
    </row>
    <row r="836" spans="3:10" ht="15.75" customHeight="1" x14ac:dyDescent="0.25">
      <c r="C836" s="158"/>
      <c r="E836" s="2"/>
      <c r="G836" s="2"/>
      <c r="H836" s="2"/>
      <c r="I836" s="2"/>
      <c r="J836" s="2"/>
    </row>
    <row r="837" spans="3:10" ht="15.75" customHeight="1" x14ac:dyDescent="0.25">
      <c r="C837" s="158"/>
      <c r="E837" s="2"/>
      <c r="G837" s="2"/>
      <c r="H837" s="2"/>
      <c r="I837" s="2"/>
      <c r="J837" s="2"/>
    </row>
    <row r="838" spans="3:10" ht="15.75" customHeight="1" x14ac:dyDescent="0.25">
      <c r="C838" s="158"/>
      <c r="E838" s="2"/>
      <c r="G838" s="2"/>
      <c r="H838" s="2"/>
      <c r="I838" s="2"/>
      <c r="J838" s="2"/>
    </row>
    <row r="839" spans="3:10" ht="15.75" customHeight="1" x14ac:dyDescent="0.25">
      <c r="C839" s="158"/>
      <c r="E839" s="2"/>
      <c r="G839" s="2"/>
      <c r="H839" s="2"/>
      <c r="I839" s="2"/>
      <c r="J839" s="2"/>
    </row>
    <row r="840" spans="3:10" ht="15.75" customHeight="1" x14ac:dyDescent="0.25">
      <c r="C840" s="158"/>
      <c r="E840" s="2"/>
      <c r="G840" s="2"/>
      <c r="H840" s="2"/>
      <c r="I840" s="2"/>
      <c r="J840" s="2"/>
    </row>
    <row r="841" spans="3:10" ht="15.75" customHeight="1" x14ac:dyDescent="0.25">
      <c r="C841" s="158"/>
      <c r="E841" s="2"/>
      <c r="G841" s="2"/>
      <c r="H841" s="2"/>
      <c r="I841" s="2"/>
      <c r="J841" s="2"/>
    </row>
    <row r="842" spans="3:10" ht="15.75" customHeight="1" x14ac:dyDescent="0.25">
      <c r="C842" s="158"/>
      <c r="E842" s="2"/>
      <c r="G842" s="2"/>
      <c r="H842" s="2"/>
      <c r="I842" s="2"/>
      <c r="J842" s="2"/>
    </row>
    <row r="843" spans="3:10" ht="15.75" customHeight="1" x14ac:dyDescent="0.25">
      <c r="C843" s="158"/>
      <c r="E843" s="2"/>
      <c r="G843" s="2"/>
      <c r="H843" s="2"/>
      <c r="I843" s="2"/>
      <c r="J843" s="2"/>
    </row>
    <row r="844" spans="3:10" ht="15.75" customHeight="1" x14ac:dyDescent="0.25">
      <c r="C844" s="158"/>
      <c r="E844" s="2"/>
      <c r="G844" s="2"/>
      <c r="H844" s="2"/>
      <c r="I844" s="2"/>
      <c r="J844" s="2"/>
    </row>
    <row r="845" spans="3:10" ht="15.75" customHeight="1" x14ac:dyDescent="0.25">
      <c r="C845" s="158"/>
      <c r="E845" s="2"/>
      <c r="G845" s="2"/>
      <c r="H845" s="2"/>
      <c r="I845" s="2"/>
      <c r="J845" s="2"/>
    </row>
    <row r="846" spans="3:10" ht="15.75" customHeight="1" x14ac:dyDescent="0.25">
      <c r="C846" s="158"/>
      <c r="E846" s="2"/>
      <c r="G846" s="2"/>
      <c r="H846" s="2"/>
      <c r="I846" s="2"/>
      <c r="J846" s="2"/>
    </row>
    <row r="847" spans="3:10" ht="15.75" customHeight="1" x14ac:dyDescent="0.25">
      <c r="C847" s="158"/>
      <c r="E847" s="2"/>
      <c r="G847" s="2"/>
      <c r="H847" s="2"/>
      <c r="I847" s="2"/>
      <c r="J847" s="2"/>
    </row>
    <row r="848" spans="3:10" ht="15.75" customHeight="1" x14ac:dyDescent="0.25">
      <c r="C848" s="158"/>
      <c r="E848" s="2"/>
      <c r="G848" s="2"/>
      <c r="H848" s="2"/>
      <c r="I848" s="2"/>
      <c r="J848" s="2"/>
    </row>
    <row r="849" spans="3:10" ht="15.75" customHeight="1" x14ac:dyDescent="0.25">
      <c r="C849" s="158"/>
      <c r="E849" s="2"/>
      <c r="G849" s="2"/>
      <c r="H849" s="2"/>
      <c r="I849" s="2"/>
      <c r="J849" s="2"/>
    </row>
    <row r="850" spans="3:10" ht="15.75" customHeight="1" x14ac:dyDescent="0.25">
      <c r="C850" s="158"/>
      <c r="E850" s="2"/>
      <c r="G850" s="2"/>
      <c r="H850" s="2"/>
      <c r="I850" s="2"/>
      <c r="J850" s="2"/>
    </row>
    <row r="851" spans="3:10" ht="15.75" customHeight="1" x14ac:dyDescent="0.25">
      <c r="C851" s="158"/>
      <c r="E851" s="2"/>
      <c r="G851" s="2"/>
      <c r="H851" s="2"/>
      <c r="I851" s="2"/>
      <c r="J851" s="2"/>
    </row>
    <row r="852" spans="3:10" ht="15.75" customHeight="1" x14ac:dyDescent="0.25">
      <c r="C852" s="158"/>
      <c r="E852" s="2"/>
      <c r="G852" s="2"/>
      <c r="H852" s="2"/>
      <c r="I852" s="2"/>
      <c r="J852" s="2"/>
    </row>
    <row r="853" spans="3:10" ht="15.75" customHeight="1" x14ac:dyDescent="0.25">
      <c r="C853" s="158"/>
      <c r="E853" s="2"/>
      <c r="G853" s="2"/>
      <c r="H853" s="2"/>
      <c r="I853" s="2"/>
      <c r="J853" s="2"/>
    </row>
    <row r="854" spans="3:10" ht="15.75" customHeight="1" x14ac:dyDescent="0.25">
      <c r="C854" s="158"/>
      <c r="E854" s="2"/>
      <c r="G854" s="2"/>
      <c r="H854" s="2"/>
      <c r="I854" s="2"/>
      <c r="J854" s="2"/>
    </row>
    <row r="855" spans="3:10" ht="15.75" customHeight="1" x14ac:dyDescent="0.25">
      <c r="C855" s="158"/>
      <c r="E855" s="2"/>
      <c r="G855" s="2"/>
      <c r="H855" s="2"/>
      <c r="I855" s="2"/>
      <c r="J855" s="2"/>
    </row>
    <row r="856" spans="3:10" ht="15.75" customHeight="1" x14ac:dyDescent="0.25">
      <c r="C856" s="158"/>
      <c r="E856" s="2"/>
      <c r="G856" s="2"/>
      <c r="H856" s="2"/>
      <c r="I856" s="2"/>
      <c r="J856" s="2"/>
    </row>
    <row r="857" spans="3:10" ht="15.75" customHeight="1" x14ac:dyDescent="0.25">
      <c r="C857" s="158"/>
      <c r="E857" s="2"/>
      <c r="G857" s="2"/>
      <c r="H857" s="2"/>
      <c r="I857" s="2"/>
      <c r="J857" s="2"/>
    </row>
    <row r="858" spans="3:10" ht="15.75" customHeight="1" x14ac:dyDescent="0.25">
      <c r="C858" s="158"/>
      <c r="E858" s="2"/>
      <c r="G858" s="2"/>
      <c r="H858" s="2"/>
      <c r="I858" s="2"/>
      <c r="J858" s="2"/>
    </row>
    <row r="859" spans="3:10" ht="15.75" customHeight="1" x14ac:dyDescent="0.25">
      <c r="C859" s="158"/>
      <c r="E859" s="2"/>
      <c r="G859" s="2"/>
      <c r="H859" s="2"/>
      <c r="I859" s="2"/>
      <c r="J859" s="2"/>
    </row>
    <row r="860" spans="3:10" ht="15.75" customHeight="1" x14ac:dyDescent="0.25">
      <c r="C860" s="158"/>
      <c r="E860" s="2"/>
      <c r="G860" s="2"/>
      <c r="H860" s="2"/>
      <c r="I860" s="2"/>
      <c r="J860" s="2"/>
    </row>
    <row r="861" spans="3:10" ht="15.75" customHeight="1" x14ac:dyDescent="0.25">
      <c r="C861" s="158"/>
      <c r="E861" s="2"/>
      <c r="G861" s="2"/>
      <c r="H861" s="2"/>
      <c r="I861" s="2"/>
      <c r="J861" s="2"/>
    </row>
    <row r="862" spans="3:10" ht="15.75" customHeight="1" x14ac:dyDescent="0.25">
      <c r="C862" s="158"/>
      <c r="E862" s="2"/>
      <c r="G862" s="2"/>
      <c r="H862" s="2"/>
      <c r="I862" s="2"/>
      <c r="J862" s="2"/>
    </row>
    <row r="863" spans="3:10" ht="15.75" customHeight="1" x14ac:dyDescent="0.25">
      <c r="C863" s="158"/>
      <c r="E863" s="2"/>
      <c r="G863" s="2"/>
      <c r="H863" s="2"/>
      <c r="I863" s="2"/>
      <c r="J863" s="2"/>
    </row>
    <row r="864" spans="3:10" ht="15.75" customHeight="1" x14ac:dyDescent="0.25">
      <c r="C864" s="158"/>
      <c r="E864" s="2"/>
      <c r="G864" s="2"/>
      <c r="H864" s="2"/>
      <c r="I864" s="2"/>
      <c r="J864" s="2"/>
    </row>
    <row r="865" spans="3:10" ht="15.75" customHeight="1" x14ac:dyDescent="0.25">
      <c r="C865" s="158"/>
      <c r="E865" s="2"/>
      <c r="G865" s="2"/>
      <c r="H865" s="2"/>
      <c r="I865" s="2"/>
      <c r="J865" s="2"/>
    </row>
    <row r="866" spans="3:10" ht="15.75" customHeight="1" x14ac:dyDescent="0.25">
      <c r="C866" s="158"/>
      <c r="E866" s="2"/>
      <c r="G866" s="2"/>
      <c r="H866" s="2"/>
      <c r="I866" s="2"/>
      <c r="J866" s="2"/>
    </row>
    <row r="867" spans="3:10" ht="15.75" customHeight="1" x14ac:dyDescent="0.25">
      <c r="C867" s="158"/>
      <c r="E867" s="2"/>
      <c r="G867" s="2"/>
      <c r="H867" s="2"/>
      <c r="I867" s="2"/>
      <c r="J867" s="2"/>
    </row>
    <row r="868" spans="3:10" ht="15.75" customHeight="1" x14ac:dyDescent="0.25">
      <c r="C868" s="158"/>
      <c r="E868" s="2"/>
      <c r="G868" s="2"/>
      <c r="H868" s="2"/>
      <c r="I868" s="2"/>
      <c r="J868" s="2"/>
    </row>
    <row r="869" spans="3:10" ht="15.75" customHeight="1" x14ac:dyDescent="0.25">
      <c r="C869" s="158"/>
      <c r="E869" s="2"/>
      <c r="G869" s="2"/>
      <c r="H869" s="2"/>
      <c r="I869" s="2"/>
      <c r="J869" s="2"/>
    </row>
    <row r="870" spans="3:10" ht="15.75" customHeight="1" x14ac:dyDescent="0.25">
      <c r="C870" s="158"/>
      <c r="E870" s="2"/>
      <c r="G870" s="2"/>
      <c r="H870" s="2"/>
      <c r="I870" s="2"/>
      <c r="J870" s="2"/>
    </row>
    <row r="871" spans="3:10" ht="15.75" customHeight="1" x14ac:dyDescent="0.25">
      <c r="C871" s="158"/>
      <c r="E871" s="2"/>
      <c r="G871" s="2"/>
      <c r="H871" s="2"/>
      <c r="I871" s="2"/>
      <c r="J871" s="2"/>
    </row>
    <row r="872" spans="3:10" ht="15.75" customHeight="1" x14ac:dyDescent="0.25">
      <c r="C872" s="158"/>
      <c r="E872" s="2"/>
      <c r="G872" s="2"/>
      <c r="H872" s="2"/>
      <c r="I872" s="2"/>
      <c r="J872" s="2"/>
    </row>
    <row r="873" spans="3:10" ht="15.75" customHeight="1" x14ac:dyDescent="0.25">
      <c r="C873" s="158"/>
      <c r="E873" s="2"/>
      <c r="G873" s="2"/>
      <c r="H873" s="2"/>
      <c r="I873" s="2"/>
      <c r="J873" s="2"/>
    </row>
    <row r="874" spans="3:10" ht="15.75" customHeight="1" x14ac:dyDescent="0.25">
      <c r="C874" s="158"/>
      <c r="E874" s="2"/>
      <c r="G874" s="2"/>
      <c r="H874" s="2"/>
      <c r="I874" s="2"/>
      <c r="J874" s="2"/>
    </row>
    <row r="875" spans="3:10" ht="15.75" customHeight="1" x14ac:dyDescent="0.25">
      <c r="C875" s="158"/>
      <c r="E875" s="2"/>
      <c r="G875" s="2"/>
      <c r="H875" s="2"/>
      <c r="I875" s="2"/>
      <c r="J875" s="2"/>
    </row>
    <row r="876" spans="3:10" ht="15.75" customHeight="1" x14ac:dyDescent="0.25">
      <c r="C876" s="158"/>
      <c r="E876" s="2"/>
      <c r="G876" s="2"/>
      <c r="H876" s="2"/>
      <c r="I876" s="2"/>
      <c r="J876" s="2"/>
    </row>
    <row r="877" spans="3:10" ht="15.75" customHeight="1" x14ac:dyDescent="0.25">
      <c r="C877" s="158"/>
      <c r="E877" s="2"/>
      <c r="G877" s="2"/>
      <c r="H877" s="2"/>
      <c r="I877" s="2"/>
      <c r="J877" s="2"/>
    </row>
    <row r="878" spans="3:10" ht="15.75" customHeight="1" x14ac:dyDescent="0.25">
      <c r="C878" s="158"/>
      <c r="E878" s="2"/>
      <c r="G878" s="2"/>
      <c r="H878" s="2"/>
      <c r="I878" s="2"/>
      <c r="J878" s="2"/>
    </row>
    <row r="879" spans="3:10" ht="15.75" customHeight="1" x14ac:dyDescent="0.25">
      <c r="C879" s="158"/>
      <c r="E879" s="2"/>
      <c r="G879" s="2"/>
      <c r="H879" s="2"/>
      <c r="I879" s="2"/>
      <c r="J879" s="2"/>
    </row>
    <row r="880" spans="3:10" ht="15.75" customHeight="1" x14ac:dyDescent="0.25">
      <c r="C880" s="158"/>
      <c r="E880" s="2"/>
      <c r="G880" s="2"/>
      <c r="H880" s="2"/>
      <c r="I880" s="2"/>
      <c r="J880" s="2"/>
    </row>
    <row r="881" spans="3:10" ht="15.75" customHeight="1" x14ac:dyDescent="0.25">
      <c r="C881" s="158"/>
      <c r="E881" s="2"/>
      <c r="G881" s="2"/>
      <c r="H881" s="2"/>
      <c r="I881" s="2"/>
      <c r="J881" s="2"/>
    </row>
    <row r="882" spans="3:10" ht="15.75" customHeight="1" x14ac:dyDescent="0.25">
      <c r="C882" s="158"/>
      <c r="E882" s="2"/>
      <c r="G882" s="2"/>
      <c r="H882" s="2"/>
      <c r="I882" s="2"/>
      <c r="J882" s="2"/>
    </row>
    <row r="883" spans="3:10" ht="15.75" customHeight="1" x14ac:dyDescent="0.25">
      <c r="C883" s="158"/>
      <c r="E883" s="2"/>
      <c r="G883" s="2"/>
      <c r="H883" s="2"/>
      <c r="I883" s="2"/>
      <c r="J883" s="2"/>
    </row>
    <row r="884" spans="3:10" ht="15.75" customHeight="1" x14ac:dyDescent="0.25">
      <c r="C884" s="158"/>
      <c r="E884" s="2"/>
      <c r="G884" s="2"/>
      <c r="H884" s="2"/>
      <c r="I884" s="2"/>
      <c r="J884" s="2"/>
    </row>
    <row r="885" spans="3:10" ht="15.75" customHeight="1" x14ac:dyDescent="0.25">
      <c r="C885" s="158"/>
      <c r="E885" s="2"/>
      <c r="G885" s="2"/>
      <c r="H885" s="2"/>
      <c r="I885" s="2"/>
      <c r="J885" s="2"/>
    </row>
    <row r="886" spans="3:10" ht="15.75" customHeight="1" x14ac:dyDescent="0.25">
      <c r="C886" s="158"/>
      <c r="E886" s="2"/>
      <c r="G886" s="2"/>
      <c r="H886" s="2"/>
      <c r="I886" s="2"/>
      <c r="J886" s="2"/>
    </row>
    <row r="887" spans="3:10" ht="15.75" customHeight="1" x14ac:dyDescent="0.25">
      <c r="C887" s="158"/>
      <c r="E887" s="2"/>
      <c r="G887" s="2"/>
      <c r="H887" s="2"/>
      <c r="I887" s="2"/>
      <c r="J887" s="2"/>
    </row>
    <row r="888" spans="3:10" ht="15.75" customHeight="1" x14ac:dyDescent="0.25">
      <c r="C888" s="158"/>
      <c r="E888" s="2"/>
      <c r="G888" s="2"/>
      <c r="H888" s="2"/>
      <c r="I888" s="2"/>
      <c r="J888" s="2"/>
    </row>
    <row r="889" spans="3:10" ht="15.75" customHeight="1" x14ac:dyDescent="0.25">
      <c r="C889" s="158"/>
      <c r="E889" s="2"/>
      <c r="G889" s="2"/>
      <c r="H889" s="2"/>
      <c r="I889" s="2"/>
      <c r="J889" s="2"/>
    </row>
    <row r="890" spans="3:10" ht="15.75" customHeight="1" x14ac:dyDescent="0.25">
      <c r="C890" s="158"/>
      <c r="E890" s="2"/>
      <c r="G890" s="2"/>
      <c r="H890" s="2"/>
      <c r="I890" s="2"/>
      <c r="J890" s="2"/>
    </row>
    <row r="891" spans="3:10" ht="15.75" customHeight="1" x14ac:dyDescent="0.25">
      <c r="C891" s="158"/>
      <c r="E891" s="2"/>
      <c r="G891" s="2"/>
      <c r="H891" s="2"/>
      <c r="I891" s="2"/>
      <c r="J891" s="2"/>
    </row>
    <row r="892" spans="3:10" ht="15.75" customHeight="1" x14ac:dyDescent="0.25">
      <c r="C892" s="158"/>
      <c r="E892" s="2"/>
      <c r="G892" s="2"/>
      <c r="H892" s="2"/>
      <c r="I892" s="2"/>
      <c r="J892" s="2"/>
    </row>
    <row r="893" spans="3:10" ht="15.75" customHeight="1" x14ac:dyDescent="0.25">
      <c r="C893" s="158"/>
      <c r="E893" s="2"/>
      <c r="G893" s="2"/>
      <c r="H893" s="2"/>
      <c r="I893" s="2"/>
      <c r="J893" s="2"/>
    </row>
    <row r="894" spans="3:10" ht="15.75" customHeight="1" x14ac:dyDescent="0.25">
      <c r="C894" s="158"/>
      <c r="E894" s="2"/>
      <c r="G894" s="2"/>
      <c r="H894" s="2"/>
      <c r="I894" s="2"/>
      <c r="J894" s="2"/>
    </row>
    <row r="895" spans="3:10" ht="15.75" customHeight="1" x14ac:dyDescent="0.25">
      <c r="C895" s="158"/>
      <c r="E895" s="2"/>
      <c r="G895" s="2"/>
      <c r="H895" s="2"/>
      <c r="I895" s="2"/>
      <c r="J895" s="2"/>
    </row>
    <row r="896" spans="3:10" ht="15.75" customHeight="1" x14ac:dyDescent="0.25">
      <c r="C896" s="158"/>
      <c r="E896" s="2"/>
      <c r="G896" s="2"/>
      <c r="H896" s="2"/>
      <c r="I896" s="2"/>
      <c r="J896" s="2"/>
    </row>
    <row r="897" spans="3:10" ht="15.75" customHeight="1" x14ac:dyDescent="0.25">
      <c r="C897" s="158"/>
      <c r="E897" s="2"/>
      <c r="G897" s="2"/>
      <c r="H897" s="2"/>
      <c r="I897" s="2"/>
      <c r="J897" s="2"/>
    </row>
    <row r="898" spans="3:10" ht="15.75" customHeight="1" x14ac:dyDescent="0.25">
      <c r="C898" s="158"/>
      <c r="E898" s="2"/>
      <c r="G898" s="2"/>
      <c r="H898" s="2"/>
      <c r="I898" s="2"/>
      <c r="J898" s="2"/>
    </row>
    <row r="899" spans="3:10" ht="15.75" customHeight="1" x14ac:dyDescent="0.25">
      <c r="C899" s="158"/>
      <c r="E899" s="2"/>
      <c r="G899" s="2"/>
      <c r="H899" s="2"/>
      <c r="I899" s="2"/>
      <c r="J899" s="2"/>
    </row>
    <row r="900" spans="3:10" ht="15.75" customHeight="1" x14ac:dyDescent="0.25">
      <c r="C900" s="158"/>
      <c r="E900" s="2"/>
      <c r="G900" s="2"/>
      <c r="H900" s="2"/>
      <c r="I900" s="2"/>
      <c r="J900" s="2"/>
    </row>
    <row r="901" spans="3:10" ht="15.75" customHeight="1" x14ac:dyDescent="0.25">
      <c r="C901" s="158"/>
      <c r="E901" s="2"/>
      <c r="G901" s="2"/>
      <c r="H901" s="2"/>
      <c r="I901" s="2"/>
      <c r="J901" s="2"/>
    </row>
    <row r="902" spans="3:10" ht="15.75" customHeight="1" x14ac:dyDescent="0.25">
      <c r="C902" s="158"/>
      <c r="E902" s="2"/>
      <c r="G902" s="2"/>
      <c r="H902" s="2"/>
      <c r="I902" s="2"/>
      <c r="J902" s="2"/>
    </row>
    <row r="903" spans="3:10" ht="15.75" customHeight="1" x14ac:dyDescent="0.25">
      <c r="C903" s="158"/>
      <c r="E903" s="2"/>
      <c r="G903" s="2"/>
      <c r="H903" s="2"/>
      <c r="I903" s="2"/>
      <c r="J903" s="2"/>
    </row>
    <row r="904" spans="3:10" ht="15.75" customHeight="1" x14ac:dyDescent="0.25">
      <c r="C904" s="158"/>
      <c r="E904" s="2"/>
      <c r="G904" s="2"/>
      <c r="H904" s="2"/>
      <c r="I904" s="2"/>
      <c r="J904" s="2"/>
    </row>
    <row r="905" spans="3:10" ht="15.75" customHeight="1" x14ac:dyDescent="0.25">
      <c r="C905" s="158"/>
      <c r="E905" s="2"/>
      <c r="G905" s="2"/>
      <c r="H905" s="2"/>
      <c r="I905" s="2"/>
      <c r="J905" s="2"/>
    </row>
    <row r="906" spans="3:10" ht="15.75" customHeight="1" x14ac:dyDescent="0.25">
      <c r="C906" s="158"/>
      <c r="E906" s="2"/>
      <c r="G906" s="2"/>
      <c r="H906" s="2"/>
      <c r="I906" s="2"/>
      <c r="J906" s="2"/>
    </row>
    <row r="907" spans="3:10" ht="15.75" customHeight="1" x14ac:dyDescent="0.25">
      <c r="C907" s="158"/>
      <c r="E907" s="2"/>
      <c r="G907" s="2"/>
      <c r="H907" s="2"/>
      <c r="I907" s="2"/>
      <c r="J907" s="2"/>
    </row>
    <row r="908" spans="3:10" ht="15.75" customHeight="1" x14ac:dyDescent="0.25">
      <c r="C908" s="158"/>
      <c r="E908" s="2"/>
      <c r="G908" s="2"/>
      <c r="H908" s="2"/>
      <c r="I908" s="2"/>
      <c r="J908" s="2"/>
    </row>
    <row r="909" spans="3:10" ht="15.75" customHeight="1" x14ac:dyDescent="0.25">
      <c r="C909" s="158"/>
      <c r="E909" s="2"/>
      <c r="G909" s="2"/>
      <c r="H909" s="2"/>
      <c r="I909" s="2"/>
      <c r="J909" s="2"/>
    </row>
    <row r="910" spans="3:10" ht="15.75" customHeight="1" x14ac:dyDescent="0.25">
      <c r="C910" s="158"/>
      <c r="E910" s="2"/>
      <c r="G910" s="2"/>
      <c r="H910" s="2"/>
      <c r="I910" s="2"/>
      <c r="J910" s="2"/>
    </row>
    <row r="911" spans="3:10" ht="15.75" customHeight="1" x14ac:dyDescent="0.25">
      <c r="C911" s="158"/>
      <c r="E911" s="2"/>
      <c r="G911" s="2"/>
      <c r="H911" s="2"/>
      <c r="I911" s="2"/>
      <c r="J911" s="2"/>
    </row>
    <row r="912" spans="3:10" ht="15.75" customHeight="1" x14ac:dyDescent="0.25">
      <c r="C912" s="158"/>
      <c r="E912" s="2"/>
      <c r="G912" s="2"/>
      <c r="H912" s="2"/>
      <c r="I912" s="2"/>
      <c r="J912" s="2"/>
    </row>
    <row r="913" spans="3:10" ht="15.75" customHeight="1" x14ac:dyDescent="0.25">
      <c r="C913" s="158"/>
      <c r="E913" s="2"/>
      <c r="G913" s="2"/>
      <c r="H913" s="2"/>
      <c r="I913" s="2"/>
      <c r="J913" s="2"/>
    </row>
    <row r="914" spans="3:10" ht="15.75" customHeight="1" x14ac:dyDescent="0.25">
      <c r="C914" s="158"/>
      <c r="E914" s="2"/>
      <c r="G914" s="2"/>
      <c r="H914" s="2"/>
      <c r="I914" s="2"/>
      <c r="J914" s="2"/>
    </row>
    <row r="915" spans="3:10" ht="15.75" customHeight="1" x14ac:dyDescent="0.25">
      <c r="C915" s="158"/>
      <c r="E915" s="2"/>
      <c r="G915" s="2"/>
      <c r="H915" s="2"/>
      <c r="I915" s="2"/>
      <c r="J915" s="2"/>
    </row>
    <row r="916" spans="3:10" ht="15.75" customHeight="1" x14ac:dyDescent="0.25">
      <c r="C916" s="158"/>
      <c r="E916" s="2"/>
      <c r="G916" s="2"/>
      <c r="H916" s="2"/>
      <c r="I916" s="2"/>
      <c r="J916" s="2"/>
    </row>
    <row r="917" spans="3:10" ht="15.75" customHeight="1" x14ac:dyDescent="0.25">
      <c r="C917" s="158"/>
      <c r="E917" s="2"/>
      <c r="G917" s="2"/>
      <c r="H917" s="2"/>
      <c r="I917" s="2"/>
      <c r="J917" s="2"/>
    </row>
    <row r="918" spans="3:10" ht="15.75" customHeight="1" x14ac:dyDescent="0.25">
      <c r="C918" s="158"/>
      <c r="E918" s="2"/>
      <c r="G918" s="2"/>
      <c r="H918" s="2"/>
      <c r="I918" s="2"/>
      <c r="J918" s="2"/>
    </row>
    <row r="919" spans="3:10" ht="15.75" customHeight="1" x14ac:dyDescent="0.25">
      <c r="C919" s="158"/>
      <c r="E919" s="2"/>
      <c r="G919" s="2"/>
      <c r="H919" s="2"/>
      <c r="I919" s="2"/>
      <c r="J919" s="2"/>
    </row>
    <row r="920" spans="3:10" ht="15.75" customHeight="1" x14ac:dyDescent="0.25">
      <c r="C920" s="158"/>
      <c r="E920" s="2"/>
      <c r="G920" s="2"/>
      <c r="H920" s="2"/>
      <c r="I920" s="2"/>
      <c r="J920" s="2"/>
    </row>
    <row r="921" spans="3:10" ht="15.75" customHeight="1" x14ac:dyDescent="0.25">
      <c r="C921" s="158"/>
      <c r="E921" s="2"/>
      <c r="G921" s="2"/>
      <c r="H921" s="2"/>
      <c r="I921" s="2"/>
      <c r="J921" s="2"/>
    </row>
    <row r="922" spans="3:10" ht="15.75" customHeight="1" x14ac:dyDescent="0.25">
      <c r="C922" s="158"/>
      <c r="E922" s="2"/>
      <c r="G922" s="2"/>
      <c r="H922" s="2"/>
      <c r="I922" s="2"/>
      <c r="J922" s="2"/>
    </row>
    <row r="923" spans="3:10" ht="15.75" customHeight="1" x14ac:dyDescent="0.25">
      <c r="C923" s="158"/>
      <c r="E923" s="2"/>
      <c r="G923" s="2"/>
      <c r="H923" s="2"/>
      <c r="I923" s="2"/>
      <c r="J923" s="2"/>
    </row>
    <row r="924" spans="3:10" ht="15.75" customHeight="1" x14ac:dyDescent="0.25">
      <c r="C924" s="158"/>
      <c r="E924" s="2"/>
      <c r="G924" s="2"/>
      <c r="H924" s="2"/>
      <c r="I924" s="2"/>
      <c r="J924" s="2"/>
    </row>
    <row r="925" spans="3:10" ht="15.75" customHeight="1" x14ac:dyDescent="0.25">
      <c r="C925" s="158"/>
      <c r="E925" s="2"/>
      <c r="G925" s="2"/>
      <c r="H925" s="2"/>
      <c r="I925" s="2"/>
      <c r="J925" s="2"/>
    </row>
    <row r="926" spans="3:10" ht="15.75" customHeight="1" x14ac:dyDescent="0.25">
      <c r="C926" s="158"/>
      <c r="E926" s="2"/>
      <c r="G926" s="2"/>
      <c r="H926" s="2"/>
      <c r="I926" s="2"/>
      <c r="J926" s="2"/>
    </row>
    <row r="927" spans="3:10" ht="15.75" customHeight="1" x14ac:dyDescent="0.25">
      <c r="C927" s="158"/>
      <c r="E927" s="2"/>
      <c r="G927" s="2"/>
      <c r="H927" s="2"/>
      <c r="I927" s="2"/>
      <c r="J927" s="2"/>
    </row>
    <row r="928" spans="3:10" ht="15.75" customHeight="1" x14ac:dyDescent="0.25">
      <c r="C928" s="158"/>
      <c r="E928" s="2"/>
      <c r="G928" s="2"/>
      <c r="H928" s="2"/>
      <c r="I928" s="2"/>
      <c r="J928" s="2"/>
    </row>
    <row r="929" spans="3:10" ht="15.75" customHeight="1" x14ac:dyDescent="0.25">
      <c r="C929" s="158"/>
      <c r="E929" s="2"/>
      <c r="G929" s="2"/>
      <c r="H929" s="2"/>
      <c r="I929" s="2"/>
      <c r="J929" s="2"/>
    </row>
    <row r="930" spans="3:10" ht="15.75" customHeight="1" x14ac:dyDescent="0.25">
      <c r="C930" s="158"/>
      <c r="E930" s="2"/>
      <c r="G930" s="2"/>
      <c r="H930" s="2"/>
      <c r="I930" s="2"/>
      <c r="J930" s="2"/>
    </row>
    <row r="931" spans="3:10" ht="15.75" customHeight="1" x14ac:dyDescent="0.25">
      <c r="C931" s="158"/>
      <c r="E931" s="2"/>
      <c r="G931" s="2"/>
      <c r="H931" s="2"/>
      <c r="I931" s="2"/>
      <c r="J931" s="2"/>
    </row>
    <row r="932" spans="3:10" ht="15.75" customHeight="1" x14ac:dyDescent="0.25">
      <c r="C932" s="158"/>
      <c r="E932" s="2"/>
      <c r="G932" s="2"/>
      <c r="H932" s="2"/>
      <c r="I932" s="2"/>
      <c r="J932" s="2"/>
    </row>
    <row r="933" spans="3:10" ht="15.75" customHeight="1" x14ac:dyDescent="0.25">
      <c r="C933" s="158"/>
      <c r="E933" s="2"/>
      <c r="G933" s="2"/>
      <c r="H933" s="2"/>
      <c r="I933" s="2"/>
      <c r="J933" s="2"/>
    </row>
    <row r="934" spans="3:10" ht="15.75" customHeight="1" x14ac:dyDescent="0.25">
      <c r="C934" s="158"/>
      <c r="E934" s="2"/>
      <c r="G934" s="2"/>
      <c r="H934" s="2"/>
      <c r="I934" s="2"/>
      <c r="J934" s="2"/>
    </row>
    <row r="935" spans="3:10" ht="15.75" customHeight="1" x14ac:dyDescent="0.25">
      <c r="C935" s="158"/>
      <c r="E935" s="2"/>
      <c r="G935" s="2"/>
      <c r="H935" s="2"/>
      <c r="I935" s="2"/>
      <c r="J935" s="2"/>
    </row>
    <row r="936" spans="3:10" ht="15.75" customHeight="1" x14ac:dyDescent="0.25">
      <c r="C936" s="158"/>
      <c r="E936" s="2"/>
      <c r="G936" s="2"/>
      <c r="H936" s="2"/>
      <c r="I936" s="2"/>
      <c r="J936" s="2"/>
    </row>
    <row r="937" spans="3:10" ht="15.75" customHeight="1" x14ac:dyDescent="0.25">
      <c r="C937" s="158"/>
      <c r="E937" s="2"/>
      <c r="G937" s="2"/>
      <c r="H937" s="2"/>
      <c r="I937" s="2"/>
      <c r="J937" s="2"/>
    </row>
    <row r="938" spans="3:10" ht="15.75" customHeight="1" x14ac:dyDescent="0.25">
      <c r="C938" s="158"/>
      <c r="E938" s="2"/>
      <c r="G938" s="2"/>
      <c r="H938" s="2"/>
      <c r="I938" s="2"/>
      <c r="J938" s="2"/>
    </row>
    <row r="939" spans="3:10" ht="15.75" customHeight="1" x14ac:dyDescent="0.25">
      <c r="C939" s="158"/>
      <c r="E939" s="2"/>
      <c r="G939" s="2"/>
      <c r="H939" s="2"/>
      <c r="I939" s="2"/>
      <c r="J939" s="2"/>
    </row>
    <row r="940" spans="3:10" ht="15.75" customHeight="1" x14ac:dyDescent="0.25">
      <c r="C940" s="158"/>
      <c r="E940" s="2"/>
      <c r="G940" s="2"/>
      <c r="H940" s="2"/>
      <c r="I940" s="2"/>
      <c r="J940" s="2"/>
    </row>
    <row r="941" spans="3:10" ht="15.75" customHeight="1" x14ac:dyDescent="0.25">
      <c r="C941" s="158"/>
      <c r="E941" s="2"/>
      <c r="G941" s="2"/>
      <c r="H941" s="2"/>
      <c r="I941" s="2"/>
      <c r="J941" s="2"/>
    </row>
    <row r="942" spans="3:10" ht="15.75" customHeight="1" x14ac:dyDescent="0.25">
      <c r="C942" s="158"/>
      <c r="E942" s="2"/>
      <c r="G942" s="2"/>
      <c r="H942" s="2"/>
      <c r="I942" s="2"/>
      <c r="J942" s="2"/>
    </row>
    <row r="943" spans="3:10" ht="15.75" customHeight="1" x14ac:dyDescent="0.25">
      <c r="C943" s="158"/>
      <c r="E943" s="2"/>
      <c r="G943" s="2"/>
      <c r="H943" s="2"/>
      <c r="I943" s="2"/>
      <c r="J943" s="2"/>
    </row>
    <row r="944" spans="3:10" ht="15.75" customHeight="1" x14ac:dyDescent="0.25">
      <c r="C944" s="158"/>
      <c r="E944" s="2"/>
      <c r="G944" s="2"/>
      <c r="H944" s="2"/>
      <c r="I944" s="2"/>
      <c r="J944" s="2"/>
    </row>
    <row r="945" spans="3:10" ht="15.75" customHeight="1" x14ac:dyDescent="0.25">
      <c r="C945" s="158"/>
      <c r="E945" s="2"/>
      <c r="G945" s="2"/>
      <c r="H945" s="2"/>
      <c r="I945" s="2"/>
      <c r="J945" s="2"/>
    </row>
    <row r="946" spans="3:10" ht="15.75" customHeight="1" x14ac:dyDescent="0.25">
      <c r="C946" s="158"/>
      <c r="E946" s="2"/>
      <c r="G946" s="2"/>
      <c r="H946" s="2"/>
      <c r="I946" s="2"/>
      <c r="J946" s="2"/>
    </row>
    <row r="947" spans="3:10" ht="15.75" customHeight="1" x14ac:dyDescent="0.25">
      <c r="C947" s="158"/>
      <c r="E947" s="2"/>
      <c r="G947" s="2"/>
      <c r="H947" s="2"/>
      <c r="I947" s="2"/>
      <c r="J947" s="2"/>
    </row>
    <row r="948" spans="3:10" ht="15.75" customHeight="1" x14ac:dyDescent="0.25">
      <c r="C948" s="158"/>
      <c r="E948" s="2"/>
      <c r="G948" s="2"/>
      <c r="H948" s="2"/>
      <c r="I948" s="2"/>
      <c r="J948" s="2"/>
    </row>
    <row r="949" spans="3:10" ht="15.75" customHeight="1" x14ac:dyDescent="0.25">
      <c r="C949" s="158"/>
      <c r="E949" s="2"/>
      <c r="G949" s="2"/>
      <c r="H949" s="2"/>
      <c r="I949" s="2"/>
      <c r="J949" s="2"/>
    </row>
    <row r="950" spans="3:10" ht="15.75" customHeight="1" x14ac:dyDescent="0.25">
      <c r="C950" s="158"/>
      <c r="E950" s="2"/>
      <c r="G950" s="2"/>
      <c r="H950" s="2"/>
      <c r="I950" s="2"/>
      <c r="J950" s="2"/>
    </row>
    <row r="951" spans="3:10" ht="15.75" customHeight="1" x14ac:dyDescent="0.25">
      <c r="C951" s="158"/>
      <c r="E951" s="2"/>
      <c r="G951" s="2"/>
      <c r="H951" s="2"/>
      <c r="I951" s="2"/>
      <c r="J951" s="2"/>
    </row>
    <row r="952" spans="3:10" ht="15.75" customHeight="1" x14ac:dyDescent="0.25">
      <c r="C952" s="158"/>
      <c r="E952" s="2"/>
      <c r="G952" s="2"/>
      <c r="H952" s="2"/>
      <c r="I952" s="2"/>
      <c r="J952" s="2"/>
    </row>
    <row r="953" spans="3:10" ht="15.75" customHeight="1" x14ac:dyDescent="0.25">
      <c r="C953" s="158"/>
      <c r="E953" s="2"/>
      <c r="G953" s="2"/>
      <c r="H953" s="2"/>
      <c r="I953" s="2"/>
      <c r="J953" s="2"/>
    </row>
    <row r="954" spans="3:10" ht="15.75" customHeight="1" x14ac:dyDescent="0.25">
      <c r="C954" s="158"/>
      <c r="E954" s="2"/>
      <c r="G954" s="2"/>
      <c r="H954" s="2"/>
      <c r="I954" s="2"/>
      <c r="J954" s="2"/>
    </row>
    <row r="955" spans="3:10" ht="15.75" customHeight="1" x14ac:dyDescent="0.25">
      <c r="C955" s="158"/>
      <c r="E955" s="2"/>
      <c r="G955" s="2"/>
      <c r="H955" s="2"/>
      <c r="I955" s="2"/>
      <c r="J955" s="2"/>
    </row>
    <row r="956" spans="3:10" ht="15.75" customHeight="1" x14ac:dyDescent="0.25">
      <c r="C956" s="158"/>
      <c r="E956" s="2"/>
      <c r="G956" s="2"/>
      <c r="H956" s="2"/>
      <c r="I956" s="2"/>
      <c r="J956" s="2"/>
    </row>
    <row r="957" spans="3:10" ht="15.75" customHeight="1" x14ac:dyDescent="0.25">
      <c r="C957" s="158"/>
      <c r="E957" s="2"/>
      <c r="G957" s="2"/>
      <c r="H957" s="2"/>
      <c r="I957" s="2"/>
      <c r="J957" s="2"/>
    </row>
    <row r="958" spans="3:10" ht="15.75" customHeight="1" x14ac:dyDescent="0.25">
      <c r="C958" s="158"/>
      <c r="E958" s="2"/>
      <c r="G958" s="2"/>
      <c r="H958" s="2"/>
      <c r="I958" s="2"/>
      <c r="J958" s="2"/>
    </row>
    <row r="959" spans="3:10" ht="15.75" customHeight="1" x14ac:dyDescent="0.25">
      <c r="C959" s="158"/>
      <c r="E959" s="2"/>
      <c r="G959" s="2"/>
      <c r="H959" s="2"/>
      <c r="I959" s="2"/>
      <c r="J959" s="2"/>
    </row>
    <row r="960" spans="3:10" ht="15.75" customHeight="1" x14ac:dyDescent="0.25">
      <c r="C960" s="158"/>
      <c r="E960" s="2"/>
      <c r="G960" s="2"/>
      <c r="H960" s="2"/>
      <c r="I960" s="2"/>
      <c r="J960" s="2"/>
    </row>
    <row r="961" spans="3:10" ht="15.75" customHeight="1" x14ac:dyDescent="0.25">
      <c r="C961" s="158"/>
      <c r="E961" s="2"/>
      <c r="G961" s="2"/>
      <c r="H961" s="2"/>
      <c r="I961" s="2"/>
      <c r="J961" s="2"/>
    </row>
    <row r="962" spans="3:10" ht="15.75" customHeight="1" x14ac:dyDescent="0.25">
      <c r="C962" s="158"/>
      <c r="E962" s="2"/>
      <c r="G962" s="2"/>
      <c r="H962" s="2"/>
      <c r="I962" s="2"/>
      <c r="J962" s="2"/>
    </row>
    <row r="963" spans="3:10" ht="15.75" customHeight="1" x14ac:dyDescent="0.25">
      <c r="C963" s="158"/>
      <c r="E963" s="2"/>
      <c r="G963" s="2"/>
      <c r="H963" s="2"/>
      <c r="I963" s="2"/>
      <c r="J963" s="2"/>
    </row>
    <row r="964" spans="3:10" ht="15.75" customHeight="1" x14ac:dyDescent="0.25">
      <c r="C964" s="158"/>
      <c r="E964" s="2"/>
      <c r="G964" s="2"/>
      <c r="H964" s="2"/>
      <c r="I964" s="2"/>
      <c r="J964" s="2"/>
    </row>
    <row r="965" spans="3:10" ht="15.75" customHeight="1" x14ac:dyDescent="0.25">
      <c r="C965" s="158"/>
      <c r="E965" s="2"/>
      <c r="G965" s="2"/>
      <c r="H965" s="2"/>
      <c r="I965" s="2"/>
      <c r="J965" s="2"/>
    </row>
    <row r="966" spans="3:10" ht="15.75" customHeight="1" x14ac:dyDescent="0.25">
      <c r="C966" s="158"/>
      <c r="E966" s="2"/>
      <c r="G966" s="2"/>
      <c r="H966" s="2"/>
      <c r="I966" s="2"/>
      <c r="J966" s="2"/>
    </row>
    <row r="967" spans="3:10" ht="15.75" customHeight="1" x14ac:dyDescent="0.25">
      <c r="C967" s="158"/>
      <c r="E967" s="2"/>
      <c r="G967" s="2"/>
      <c r="H967" s="2"/>
      <c r="I967" s="2"/>
      <c r="J967" s="2"/>
    </row>
    <row r="968" spans="3:10" ht="15.75" customHeight="1" x14ac:dyDescent="0.25">
      <c r="C968" s="158"/>
      <c r="E968" s="2"/>
      <c r="G968" s="2"/>
      <c r="H968" s="2"/>
      <c r="I968" s="2"/>
      <c r="J968" s="2"/>
    </row>
    <row r="969" spans="3:10" ht="15.75" customHeight="1" x14ac:dyDescent="0.25">
      <c r="C969" s="158"/>
      <c r="E969" s="2"/>
      <c r="G969" s="2"/>
      <c r="H969" s="2"/>
      <c r="I969" s="2"/>
      <c r="J969" s="2"/>
    </row>
    <row r="970" spans="3:10" ht="15.75" customHeight="1" x14ac:dyDescent="0.25">
      <c r="C970" s="158"/>
      <c r="E970" s="2"/>
      <c r="G970" s="2"/>
      <c r="H970" s="2"/>
      <c r="I970" s="2"/>
      <c r="J970" s="2"/>
    </row>
    <row r="971" spans="3:10" ht="15.75" customHeight="1" x14ac:dyDescent="0.25">
      <c r="C971" s="158"/>
      <c r="E971" s="2"/>
      <c r="G971" s="2"/>
      <c r="H971" s="2"/>
      <c r="I971" s="2"/>
      <c r="J971" s="2"/>
    </row>
    <row r="972" spans="3:10" ht="15.75" customHeight="1" x14ac:dyDescent="0.25">
      <c r="C972" s="158"/>
      <c r="E972" s="2"/>
      <c r="G972" s="2"/>
      <c r="H972" s="2"/>
      <c r="I972" s="2"/>
      <c r="J972" s="2"/>
    </row>
    <row r="973" spans="3:10" ht="15.75" customHeight="1" x14ac:dyDescent="0.25">
      <c r="C973" s="158"/>
      <c r="E973" s="2"/>
      <c r="G973" s="2"/>
      <c r="H973" s="2"/>
      <c r="I973" s="2"/>
      <c r="J973" s="2"/>
    </row>
    <row r="974" spans="3:10" ht="15.75" customHeight="1" x14ac:dyDescent="0.25">
      <c r="C974" s="158"/>
      <c r="E974" s="2"/>
      <c r="G974" s="2"/>
      <c r="H974" s="2"/>
      <c r="I974" s="2"/>
      <c r="J974" s="2"/>
    </row>
    <row r="975" spans="3:10" ht="15.75" customHeight="1" x14ac:dyDescent="0.25">
      <c r="C975" s="158"/>
      <c r="E975" s="2"/>
      <c r="G975" s="2"/>
      <c r="H975" s="2"/>
      <c r="I975" s="2"/>
      <c r="J975" s="2"/>
    </row>
    <row r="976" spans="3:10" ht="15.75" customHeight="1" x14ac:dyDescent="0.25">
      <c r="C976" s="158"/>
      <c r="E976" s="2"/>
      <c r="G976" s="2"/>
      <c r="H976" s="2"/>
      <c r="I976" s="2"/>
      <c r="J976" s="2"/>
    </row>
    <row r="977" spans="3:10" ht="15.75" customHeight="1" x14ac:dyDescent="0.25">
      <c r="C977" s="158"/>
      <c r="E977" s="2"/>
      <c r="G977" s="2"/>
      <c r="H977" s="2"/>
      <c r="I977" s="2"/>
      <c r="J977" s="2"/>
    </row>
    <row r="978" spans="3:10" ht="15.75" customHeight="1" x14ac:dyDescent="0.25">
      <c r="C978" s="158"/>
      <c r="E978" s="2"/>
      <c r="G978" s="2"/>
      <c r="H978" s="2"/>
      <c r="I978" s="2"/>
      <c r="J978" s="2"/>
    </row>
    <row r="979" spans="3:10" ht="15.75" customHeight="1" x14ac:dyDescent="0.25">
      <c r="C979" s="158"/>
      <c r="E979" s="2"/>
      <c r="G979" s="2"/>
      <c r="H979" s="2"/>
      <c r="I979" s="2"/>
      <c r="J979" s="2"/>
    </row>
    <row r="980" spans="3:10" ht="15.75" customHeight="1" x14ac:dyDescent="0.25">
      <c r="C980" s="158"/>
      <c r="E980" s="2"/>
      <c r="G980" s="2"/>
      <c r="H980" s="2"/>
      <c r="I980" s="2"/>
      <c r="J980" s="2"/>
    </row>
    <row r="981" spans="3:10" ht="15.75" customHeight="1" x14ac:dyDescent="0.25">
      <c r="C981" s="158"/>
      <c r="E981" s="2"/>
      <c r="G981" s="2"/>
      <c r="H981" s="2"/>
      <c r="I981" s="2"/>
      <c r="J981" s="2"/>
    </row>
    <row r="982" spans="3:10" ht="15.75" customHeight="1" x14ac:dyDescent="0.25">
      <c r="C982" s="158"/>
      <c r="E982" s="2"/>
      <c r="G982" s="2"/>
      <c r="H982" s="2"/>
      <c r="I982" s="2"/>
      <c r="J982" s="2"/>
    </row>
    <row r="983" spans="3:10" ht="15.75" customHeight="1" x14ac:dyDescent="0.25">
      <c r="C983" s="158"/>
      <c r="E983" s="2"/>
      <c r="G983" s="2"/>
      <c r="H983" s="2"/>
      <c r="I983" s="2"/>
      <c r="J983" s="2"/>
    </row>
    <row r="984" spans="3:10" ht="15.75" customHeight="1" x14ac:dyDescent="0.25">
      <c r="C984" s="158"/>
      <c r="E984" s="2"/>
      <c r="G984" s="2"/>
      <c r="H984" s="2"/>
      <c r="I984" s="2"/>
      <c r="J984" s="2"/>
    </row>
    <row r="985" spans="3:10" ht="15.75" customHeight="1" x14ac:dyDescent="0.25">
      <c r="C985" s="158"/>
      <c r="E985" s="2"/>
      <c r="G985" s="2"/>
      <c r="H985" s="2"/>
      <c r="I985" s="2"/>
      <c r="J985" s="2"/>
    </row>
    <row r="986" spans="3:10" ht="15.75" customHeight="1" x14ac:dyDescent="0.25">
      <c r="C986" s="158"/>
      <c r="E986" s="2"/>
      <c r="G986" s="2"/>
      <c r="H986" s="2"/>
      <c r="I986" s="2"/>
      <c r="J986" s="2"/>
    </row>
    <row r="987" spans="3:10" ht="15.75" customHeight="1" x14ac:dyDescent="0.25">
      <c r="C987" s="158"/>
      <c r="E987" s="2"/>
      <c r="G987" s="2"/>
      <c r="H987" s="2"/>
      <c r="I987" s="2"/>
      <c r="J987" s="2"/>
    </row>
    <row r="988" spans="3:10" ht="15.75" customHeight="1" x14ac:dyDescent="0.25">
      <c r="C988" s="158"/>
      <c r="E988" s="2"/>
      <c r="G988" s="2"/>
      <c r="H988" s="2"/>
      <c r="I988" s="2"/>
      <c r="J988" s="2"/>
    </row>
    <row r="989" spans="3:10" ht="15.75" customHeight="1" x14ac:dyDescent="0.25">
      <c r="C989" s="158"/>
      <c r="E989" s="2"/>
      <c r="G989" s="2"/>
      <c r="H989" s="2"/>
      <c r="I989" s="2"/>
      <c r="J989" s="2"/>
    </row>
    <row r="990" spans="3:10" ht="15.75" customHeight="1" x14ac:dyDescent="0.25">
      <c r="C990" s="158"/>
      <c r="E990" s="2"/>
      <c r="G990" s="2"/>
      <c r="H990" s="2"/>
      <c r="I990" s="2"/>
      <c r="J990" s="2"/>
    </row>
    <row r="991" spans="3:10" ht="15.75" customHeight="1" x14ac:dyDescent="0.25">
      <c r="C991" s="158"/>
      <c r="E991" s="2"/>
      <c r="G991" s="2"/>
      <c r="H991" s="2"/>
      <c r="I991" s="2"/>
      <c r="J991" s="2"/>
    </row>
    <row r="992" spans="3:10" ht="15.75" customHeight="1" x14ac:dyDescent="0.25">
      <c r="C992" s="158"/>
      <c r="E992" s="2"/>
      <c r="G992" s="2"/>
      <c r="H992" s="2"/>
      <c r="I992" s="2"/>
      <c r="J992" s="2"/>
    </row>
    <row r="993" spans="3:10" ht="15.75" customHeight="1" x14ac:dyDescent="0.25">
      <c r="C993" s="158"/>
      <c r="E993" s="2"/>
      <c r="G993" s="2"/>
      <c r="H993" s="2"/>
      <c r="I993" s="2"/>
      <c r="J993" s="2"/>
    </row>
    <row r="994" spans="3:10" ht="15.75" customHeight="1" x14ac:dyDescent="0.25">
      <c r="C994" s="158"/>
      <c r="E994" s="2"/>
      <c r="G994" s="2"/>
      <c r="H994" s="2"/>
      <c r="I994" s="2"/>
      <c r="J994" s="2"/>
    </row>
    <row r="995" spans="3:10" ht="15.75" customHeight="1" x14ac:dyDescent="0.25">
      <c r="C995" s="158"/>
      <c r="E995" s="2"/>
      <c r="G995" s="2"/>
      <c r="H995" s="2"/>
      <c r="I995" s="2"/>
      <c r="J995" s="2"/>
    </row>
    <row r="996" spans="3:10" ht="15.75" customHeight="1" x14ac:dyDescent="0.25">
      <c r="C996" s="158"/>
      <c r="E996" s="2"/>
      <c r="G996" s="2"/>
      <c r="H996" s="2"/>
      <c r="I996" s="2"/>
      <c r="J996" s="2"/>
    </row>
    <row r="997" spans="3:10" ht="15.75" customHeight="1" x14ac:dyDescent="0.25">
      <c r="C997" s="158"/>
      <c r="E997" s="2"/>
      <c r="G997" s="2"/>
      <c r="H997" s="2"/>
      <c r="I997" s="2"/>
      <c r="J997" s="2"/>
    </row>
    <row r="998" spans="3:10" ht="15.75" customHeight="1" x14ac:dyDescent="0.25">
      <c r="C998" s="158"/>
      <c r="E998" s="2"/>
      <c r="G998" s="2"/>
      <c r="H998" s="2"/>
      <c r="I998" s="2"/>
      <c r="J998" s="2"/>
    </row>
    <row r="999" spans="3:10" ht="15.75" customHeight="1" x14ac:dyDescent="0.25">
      <c r="C999" s="158"/>
      <c r="E999" s="2"/>
      <c r="G999" s="2"/>
      <c r="H999" s="2"/>
      <c r="I999" s="2"/>
      <c r="J999" s="2"/>
    </row>
    <row r="1000" spans="3:10" ht="15.75" customHeight="1" x14ac:dyDescent="0.25">
      <c r="C1000" s="158"/>
      <c r="E1000" s="2"/>
      <c r="G1000" s="2"/>
      <c r="H1000" s="2"/>
      <c r="I1000" s="2"/>
      <c r="J1000" s="2"/>
    </row>
    <row r="1001" spans="3:10" ht="15" customHeight="1" x14ac:dyDescent="0.25">
      <c r="C1001" s="158"/>
      <c r="E1001" s="2"/>
      <c r="G1001" s="2"/>
      <c r="H1001" s="2"/>
      <c r="I1001" s="2"/>
      <c r="J1001" s="2"/>
    </row>
    <row r="1002" spans="3:10" ht="15" customHeight="1" x14ac:dyDescent="0.25">
      <c r="C1002" s="158"/>
      <c r="E1002" s="2"/>
      <c r="G1002" s="2"/>
      <c r="H1002" s="2"/>
      <c r="I1002" s="2"/>
      <c r="J1002" s="2"/>
    </row>
    <row r="1003" spans="3:10" ht="15" customHeight="1" x14ac:dyDescent="0.25">
      <c r="C1003" s="158"/>
      <c r="E1003" s="2"/>
      <c r="G1003" s="2"/>
      <c r="H1003" s="2"/>
      <c r="I1003" s="2"/>
      <c r="J1003" s="2"/>
    </row>
    <row r="1004" spans="3:10" ht="15" customHeight="1" x14ac:dyDescent="0.25">
      <c r="C1004" s="158"/>
      <c r="E1004" s="2"/>
      <c r="G1004" s="2"/>
      <c r="H1004" s="2"/>
      <c r="I1004" s="2"/>
      <c r="J1004" s="2"/>
    </row>
  </sheetData>
  <mergeCells count="19">
    <mergeCell ref="B28:D28"/>
    <mergeCell ref="B29:D29"/>
    <mergeCell ref="E6:F6"/>
    <mergeCell ref="G6:H6"/>
    <mergeCell ref="I6:J6"/>
    <mergeCell ref="B26:D26"/>
    <mergeCell ref="B27:D27"/>
    <mergeCell ref="B30:D30"/>
    <mergeCell ref="B39:C39"/>
    <mergeCell ref="B40:C40"/>
    <mergeCell ref="B52:C52"/>
    <mergeCell ref="B53:C53"/>
    <mergeCell ref="A1:C4"/>
    <mergeCell ref="D1:N1"/>
    <mergeCell ref="D2:N2"/>
    <mergeCell ref="D3:N3"/>
    <mergeCell ref="D4:G4"/>
    <mergeCell ref="H4:K4"/>
    <mergeCell ref="L4:N4"/>
  </mergeCells>
  <pageMargins left="0.7" right="0.7" top="0.75" bottom="0.75" header="0" footer="0"/>
  <pageSetup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P1000"/>
  <sheetViews>
    <sheetView showGridLines="0" topLeftCell="A7" workbookViewId="0">
      <selection activeCell="C2" sqref="C2:E5"/>
    </sheetView>
  </sheetViews>
  <sheetFormatPr baseColWidth="10" defaultColWidth="14.42578125" defaultRowHeight="15" customHeight="1" x14ac:dyDescent="0.25"/>
  <cols>
    <col min="1" max="2" width="10" customWidth="1"/>
    <col min="3" max="3" width="14.85546875" customWidth="1"/>
    <col min="4" max="4" width="13.5703125" customWidth="1"/>
    <col min="5" max="5" width="10" customWidth="1"/>
    <col min="6" max="6" width="13.28515625" customWidth="1"/>
    <col min="7" max="7" width="15.140625" customWidth="1"/>
    <col min="8" max="8" width="10" customWidth="1"/>
    <col min="9" max="9" width="13" customWidth="1"/>
    <col min="10" max="10" width="15" customWidth="1"/>
    <col min="11" max="11" width="10" customWidth="1"/>
    <col min="12" max="12" width="13.140625" customWidth="1"/>
    <col min="13" max="13" width="15.85546875" customWidth="1"/>
    <col min="14" max="14" width="10" customWidth="1"/>
    <col min="15" max="15" width="13.140625" customWidth="1"/>
    <col min="16" max="16" width="15" customWidth="1"/>
    <col min="17" max="26" width="10" customWidth="1"/>
  </cols>
  <sheetData>
    <row r="1" spans="2:16" ht="15.75" customHeight="1" thickBot="1" x14ac:dyDescent="0.3"/>
    <row r="2" spans="2:16" ht="15.75" customHeight="1" x14ac:dyDescent="0.25">
      <c r="C2" s="505"/>
      <c r="D2" s="506"/>
      <c r="E2" s="506"/>
      <c r="F2" s="510" t="s">
        <v>0</v>
      </c>
      <c r="G2" s="511"/>
      <c r="H2" s="511"/>
      <c r="I2" s="511"/>
      <c r="J2" s="511"/>
      <c r="K2" s="511"/>
      <c r="L2" s="511"/>
      <c r="M2" s="511"/>
      <c r="N2" s="511"/>
      <c r="O2" s="511"/>
      <c r="P2" s="512"/>
    </row>
    <row r="3" spans="2:16" ht="15.75" customHeight="1" x14ac:dyDescent="0.25">
      <c r="C3" s="507"/>
      <c r="D3" s="300"/>
      <c r="E3" s="300"/>
      <c r="F3" s="513" t="s">
        <v>1</v>
      </c>
      <c r="G3" s="514"/>
      <c r="H3" s="514"/>
      <c r="I3" s="514"/>
      <c r="J3" s="514"/>
      <c r="K3" s="514"/>
      <c r="L3" s="514"/>
      <c r="M3" s="514"/>
      <c r="N3" s="514"/>
      <c r="O3" s="514"/>
      <c r="P3" s="515"/>
    </row>
    <row r="4" spans="2:16" ht="15.75" customHeight="1" thickBot="1" x14ac:dyDescent="0.3">
      <c r="C4" s="507"/>
      <c r="D4" s="300"/>
      <c r="E4" s="300"/>
      <c r="F4" s="538" t="s">
        <v>2</v>
      </c>
      <c r="G4" s="517"/>
      <c r="H4" s="517"/>
      <c r="I4" s="517"/>
      <c r="J4" s="517"/>
      <c r="K4" s="517"/>
      <c r="L4" s="517"/>
      <c r="M4" s="517"/>
      <c r="N4" s="517"/>
      <c r="O4" s="517"/>
      <c r="P4" s="518"/>
    </row>
    <row r="5" spans="2:16" ht="15.75" customHeight="1" thickBot="1" x14ac:dyDescent="0.3">
      <c r="C5" s="508"/>
      <c r="D5" s="509"/>
      <c r="E5" s="509"/>
      <c r="F5" s="519" t="s">
        <v>3</v>
      </c>
      <c r="G5" s="509"/>
      <c r="H5" s="509"/>
      <c r="I5" s="509"/>
      <c r="J5" s="520" t="s">
        <v>372</v>
      </c>
      <c r="K5" s="509"/>
      <c r="L5" s="509"/>
      <c r="M5" s="521"/>
      <c r="N5" s="520" t="s">
        <v>371</v>
      </c>
      <c r="O5" s="509"/>
      <c r="P5" s="521"/>
    </row>
    <row r="6" spans="2:16" ht="15.75" customHeight="1" thickBot="1" x14ac:dyDescent="0.3">
      <c r="C6" s="178"/>
      <c r="D6" s="178"/>
      <c r="E6" s="178"/>
      <c r="F6" s="179"/>
      <c r="G6" s="180"/>
      <c r="H6" s="180"/>
      <c r="I6" s="180"/>
      <c r="J6" s="181"/>
      <c r="K6" s="180"/>
      <c r="L6" s="180"/>
      <c r="M6" s="180"/>
      <c r="N6" s="181"/>
      <c r="O6" s="182"/>
      <c r="P6" s="182"/>
    </row>
    <row r="7" spans="2:16" x14ac:dyDescent="0.25">
      <c r="C7" s="537" t="s">
        <v>27</v>
      </c>
      <c r="D7" s="330"/>
      <c r="E7" s="330"/>
      <c r="F7" s="330"/>
      <c r="G7" s="330"/>
      <c r="H7" s="330"/>
      <c r="I7" s="330"/>
      <c r="J7" s="330"/>
      <c r="K7" s="330"/>
      <c r="L7" s="330"/>
      <c r="M7" s="330"/>
      <c r="N7" s="330"/>
      <c r="O7" s="330"/>
      <c r="P7" s="529"/>
    </row>
    <row r="8" spans="2:16" ht="15.75" customHeight="1" x14ac:dyDescent="0.25">
      <c r="C8" s="530"/>
      <c r="D8" s="531"/>
      <c r="E8" s="531"/>
      <c r="F8" s="531"/>
      <c r="G8" s="531"/>
      <c r="H8" s="531"/>
      <c r="I8" s="531"/>
      <c r="J8" s="531"/>
      <c r="K8" s="531"/>
      <c r="L8" s="531"/>
      <c r="M8" s="531"/>
      <c r="N8" s="531"/>
      <c r="O8" s="531"/>
      <c r="P8" s="532"/>
    </row>
    <row r="10" spans="2:16" ht="37.5" customHeight="1" x14ac:dyDescent="0.25">
      <c r="B10" s="183"/>
      <c r="C10" s="534" t="s">
        <v>348</v>
      </c>
      <c r="D10" s="535"/>
      <c r="E10" s="184"/>
      <c r="F10" s="536" t="s">
        <v>349</v>
      </c>
      <c r="G10" s="535"/>
      <c r="H10" s="184"/>
      <c r="I10" s="536" t="s">
        <v>350</v>
      </c>
      <c r="J10" s="535"/>
      <c r="K10" s="184"/>
      <c r="L10" s="534" t="s">
        <v>351</v>
      </c>
      <c r="M10" s="535"/>
      <c r="N10" s="184"/>
      <c r="O10" s="534" t="s">
        <v>352</v>
      </c>
      <c r="P10" s="535"/>
    </row>
    <row r="11" spans="2:16" x14ac:dyDescent="0.25">
      <c r="B11" s="183"/>
      <c r="C11" s="151" t="s">
        <v>353</v>
      </c>
      <c r="D11" s="151" t="s">
        <v>354</v>
      </c>
      <c r="F11" s="151" t="s">
        <v>353</v>
      </c>
      <c r="G11" s="151" t="s">
        <v>354</v>
      </c>
      <c r="I11" s="151" t="s">
        <v>353</v>
      </c>
      <c r="J11" s="151" t="s">
        <v>354</v>
      </c>
      <c r="L11" s="151" t="s">
        <v>353</v>
      </c>
      <c r="M11" s="151" t="s">
        <v>354</v>
      </c>
      <c r="O11" s="151" t="s">
        <v>353</v>
      </c>
      <c r="P11" s="151" t="s">
        <v>354</v>
      </c>
    </row>
    <row r="12" spans="2:16" x14ac:dyDescent="0.25">
      <c r="B12" s="183"/>
      <c r="C12" s="185">
        <v>1</v>
      </c>
      <c r="D12" s="186">
        <v>0.5</v>
      </c>
      <c r="E12" s="187"/>
      <c r="F12" s="185">
        <v>1</v>
      </c>
      <c r="G12" s="186">
        <v>0.3</v>
      </c>
      <c r="H12" s="187"/>
      <c r="I12" s="185">
        <v>1</v>
      </c>
      <c r="J12" s="186">
        <v>0.7</v>
      </c>
      <c r="K12" s="187"/>
      <c r="L12" s="185">
        <v>1</v>
      </c>
      <c r="M12" s="186">
        <v>0.05</v>
      </c>
      <c r="N12" s="187"/>
      <c r="O12" s="185">
        <v>1</v>
      </c>
      <c r="P12" s="186">
        <v>0.45</v>
      </c>
    </row>
    <row r="13" spans="2:16" ht="6" customHeight="1" x14ac:dyDescent="0.25">
      <c r="B13" s="183"/>
    </row>
    <row r="14" spans="2:16" x14ac:dyDescent="0.25">
      <c r="B14" s="183"/>
    </row>
    <row r="15" spans="2:16" x14ac:dyDescent="0.25">
      <c r="B15" s="183"/>
    </row>
    <row r="16" spans="2:16" x14ac:dyDescent="0.25">
      <c r="B16" s="183"/>
    </row>
    <row r="17" spans="2:16" x14ac:dyDescent="0.25">
      <c r="B17" s="183"/>
    </row>
    <row r="18" spans="2:16" x14ac:dyDescent="0.25">
      <c r="B18" s="183"/>
    </row>
    <row r="19" spans="2:16" x14ac:dyDescent="0.25">
      <c r="B19" s="183"/>
    </row>
    <row r="20" spans="2:16" x14ac:dyDescent="0.25">
      <c r="B20" s="183"/>
    </row>
    <row r="21" spans="2:16" ht="15.75" customHeight="1" x14ac:dyDescent="0.25">
      <c r="B21" s="183"/>
    </row>
    <row r="22" spans="2:16" ht="15.75" customHeight="1" x14ac:dyDescent="0.25">
      <c r="B22" s="183"/>
    </row>
    <row r="23" spans="2:16" ht="15.75" customHeight="1" x14ac:dyDescent="0.25">
      <c r="B23" s="183"/>
    </row>
    <row r="24" spans="2:16" ht="15.75" customHeight="1" x14ac:dyDescent="0.25">
      <c r="B24" s="183"/>
      <c r="C24" s="525" t="s">
        <v>52</v>
      </c>
      <c r="D24" s="526"/>
      <c r="F24" s="525" t="s">
        <v>355</v>
      </c>
      <c r="G24" s="526"/>
      <c r="I24" s="525" t="s">
        <v>356</v>
      </c>
      <c r="J24" s="526"/>
      <c r="L24" s="525" t="s">
        <v>357</v>
      </c>
      <c r="M24" s="526"/>
      <c r="O24" s="525" t="s">
        <v>97</v>
      </c>
      <c r="P24" s="526"/>
    </row>
    <row r="25" spans="2:16" ht="26.25" customHeight="1" x14ac:dyDescent="0.25">
      <c r="B25" s="183"/>
      <c r="C25" s="527"/>
      <c r="D25" s="455"/>
      <c r="F25" s="527"/>
      <c r="G25" s="455"/>
      <c r="I25" s="527"/>
      <c r="J25" s="455"/>
      <c r="L25" s="527"/>
      <c r="M25" s="455"/>
      <c r="O25" s="527"/>
      <c r="P25" s="455"/>
    </row>
    <row r="26" spans="2:16" ht="15.75" customHeight="1" x14ac:dyDescent="0.25">
      <c r="B26" s="183"/>
      <c r="C26" s="151" t="s">
        <v>353</v>
      </c>
      <c r="D26" s="151" t="s">
        <v>354</v>
      </c>
      <c r="F26" s="151" t="s">
        <v>353</v>
      </c>
      <c r="G26" s="151" t="s">
        <v>354</v>
      </c>
      <c r="I26" s="151" t="s">
        <v>353</v>
      </c>
      <c r="J26" s="151" t="s">
        <v>354</v>
      </c>
      <c r="L26" s="151" t="s">
        <v>353</v>
      </c>
      <c r="M26" s="151" t="s">
        <v>354</v>
      </c>
      <c r="O26" s="151" t="s">
        <v>353</v>
      </c>
      <c r="P26" s="151" t="s">
        <v>354</v>
      </c>
    </row>
    <row r="27" spans="2:16" ht="15.75" customHeight="1" x14ac:dyDescent="0.25">
      <c r="B27" s="183"/>
      <c r="C27" s="185">
        <v>1</v>
      </c>
      <c r="D27" s="186">
        <v>0.5</v>
      </c>
      <c r="F27" s="185">
        <v>1</v>
      </c>
      <c r="G27" s="186">
        <v>0.45</v>
      </c>
      <c r="I27" s="185">
        <v>1</v>
      </c>
      <c r="J27" s="186">
        <v>0.6</v>
      </c>
      <c r="L27" s="185">
        <v>1</v>
      </c>
      <c r="M27" s="186">
        <v>0.15</v>
      </c>
      <c r="O27" s="185">
        <v>1</v>
      </c>
      <c r="P27" s="186">
        <v>0.55000000000000004</v>
      </c>
    </row>
    <row r="28" spans="2:16" ht="7.5" customHeight="1" x14ac:dyDescent="0.25">
      <c r="B28" s="183"/>
    </row>
    <row r="29" spans="2:16" ht="15.75" customHeight="1" x14ac:dyDescent="0.25">
      <c r="B29" s="183"/>
    </row>
    <row r="30" spans="2:16" ht="15.75" customHeight="1" x14ac:dyDescent="0.25">
      <c r="B30" s="183"/>
    </row>
    <row r="31" spans="2:16" ht="15.75" customHeight="1" x14ac:dyDescent="0.25">
      <c r="B31" s="183"/>
    </row>
    <row r="32" spans="2:16" ht="15.75" customHeight="1" x14ac:dyDescent="0.25">
      <c r="B32" s="183"/>
    </row>
    <row r="33" spans="2:16" ht="15.75" customHeight="1" x14ac:dyDescent="0.25">
      <c r="B33" s="183"/>
    </row>
    <row r="34" spans="2:16" ht="15.75" customHeight="1" x14ac:dyDescent="0.25">
      <c r="B34" s="183"/>
    </row>
    <row r="35" spans="2:16" ht="15.75" customHeight="1" x14ac:dyDescent="0.25">
      <c r="B35" s="183"/>
    </row>
    <row r="36" spans="2:16" ht="15.75" customHeight="1" x14ac:dyDescent="0.25">
      <c r="B36" s="183"/>
    </row>
    <row r="37" spans="2:16" ht="15.75" customHeight="1" x14ac:dyDescent="0.25">
      <c r="B37" s="183"/>
    </row>
    <row r="38" spans="2:16" ht="15.75" customHeight="1" x14ac:dyDescent="0.25">
      <c r="B38" s="183"/>
      <c r="C38" s="528" t="s">
        <v>111</v>
      </c>
      <c r="D38" s="330"/>
      <c r="E38" s="330"/>
      <c r="F38" s="330"/>
      <c r="G38" s="330"/>
      <c r="H38" s="330"/>
      <c r="I38" s="330"/>
      <c r="J38" s="529"/>
      <c r="K38" s="188"/>
      <c r="L38" s="528" t="s">
        <v>142</v>
      </c>
      <c r="M38" s="330"/>
      <c r="N38" s="330"/>
      <c r="O38" s="330"/>
      <c r="P38" s="529"/>
    </row>
    <row r="39" spans="2:16" ht="15.75" customHeight="1" x14ac:dyDescent="0.25">
      <c r="B39" s="183"/>
      <c r="C39" s="530"/>
      <c r="D39" s="531"/>
      <c r="E39" s="531"/>
      <c r="F39" s="531"/>
      <c r="G39" s="531"/>
      <c r="H39" s="531"/>
      <c r="I39" s="531"/>
      <c r="J39" s="532"/>
      <c r="K39" s="188"/>
      <c r="L39" s="530"/>
      <c r="M39" s="531"/>
      <c r="N39" s="531"/>
      <c r="O39" s="531"/>
      <c r="P39" s="532"/>
    </row>
    <row r="40" spans="2:16" ht="15.75" customHeight="1" x14ac:dyDescent="0.25"/>
    <row r="41" spans="2:16" ht="24" customHeight="1" x14ac:dyDescent="0.25">
      <c r="B41" s="533"/>
      <c r="C41" s="525" t="s">
        <v>120</v>
      </c>
      <c r="D41" s="526"/>
      <c r="F41" s="525" t="s">
        <v>128</v>
      </c>
      <c r="G41" s="526"/>
      <c r="I41" s="525" t="s">
        <v>358</v>
      </c>
      <c r="J41" s="526"/>
      <c r="L41" s="525" t="s">
        <v>359</v>
      </c>
      <c r="M41" s="526"/>
      <c r="O41" s="525" t="s">
        <v>360</v>
      </c>
      <c r="P41" s="526"/>
    </row>
    <row r="42" spans="2:16" ht="19.5" customHeight="1" x14ac:dyDescent="0.25">
      <c r="B42" s="300"/>
      <c r="C42" s="527"/>
      <c r="D42" s="455"/>
      <c r="F42" s="527"/>
      <c r="G42" s="455"/>
      <c r="I42" s="527"/>
      <c r="J42" s="455"/>
      <c r="L42" s="527"/>
      <c r="M42" s="455"/>
      <c r="O42" s="527"/>
      <c r="P42" s="455"/>
    </row>
    <row r="43" spans="2:16" ht="15.75" customHeight="1" x14ac:dyDescent="0.25">
      <c r="B43" s="300"/>
      <c r="C43" s="151" t="s">
        <v>353</v>
      </c>
      <c r="D43" s="151" t="s">
        <v>354</v>
      </c>
      <c r="F43" s="151" t="s">
        <v>353</v>
      </c>
      <c r="G43" s="151" t="s">
        <v>354</v>
      </c>
      <c r="I43" s="151" t="s">
        <v>353</v>
      </c>
      <c r="J43" s="151" t="s">
        <v>354</v>
      </c>
      <c r="L43" s="151" t="s">
        <v>353</v>
      </c>
      <c r="M43" s="151" t="s">
        <v>354</v>
      </c>
      <c r="O43" s="151" t="s">
        <v>353</v>
      </c>
      <c r="P43" s="151" t="s">
        <v>354</v>
      </c>
    </row>
    <row r="44" spans="2:16" ht="15.75" customHeight="1" x14ac:dyDescent="0.25">
      <c r="B44" s="300"/>
      <c r="C44" s="185">
        <v>1</v>
      </c>
      <c r="D44" s="186">
        <v>0.5</v>
      </c>
      <c r="F44" s="185">
        <v>1</v>
      </c>
      <c r="G44" s="186">
        <v>0.5</v>
      </c>
      <c r="I44" s="185">
        <v>1</v>
      </c>
      <c r="J44" s="186">
        <v>0.5</v>
      </c>
      <c r="L44" s="185">
        <v>1</v>
      </c>
      <c r="M44" s="186">
        <v>0.5</v>
      </c>
      <c r="O44" s="185">
        <v>1</v>
      </c>
      <c r="P44" s="186">
        <v>0.5</v>
      </c>
    </row>
    <row r="45" spans="2:16" ht="8.25" customHeight="1" x14ac:dyDescent="0.25">
      <c r="B45" s="300"/>
    </row>
    <row r="46" spans="2:16" ht="15.75" customHeight="1" x14ac:dyDescent="0.25">
      <c r="B46" s="300"/>
    </row>
    <row r="47" spans="2:16" ht="15.75" customHeight="1" x14ac:dyDescent="0.25">
      <c r="B47" s="300"/>
    </row>
    <row r="48" spans="2:16" ht="15.75" customHeight="1" x14ac:dyDescent="0.25">
      <c r="B48" s="300"/>
    </row>
    <row r="49" spans="2:2" ht="15.75" customHeight="1" x14ac:dyDescent="0.25">
      <c r="B49" s="300"/>
    </row>
    <row r="50" spans="2:2" ht="15.75" customHeight="1" x14ac:dyDescent="0.25">
      <c r="B50" s="300"/>
    </row>
    <row r="51" spans="2:2" ht="15.75" customHeight="1" x14ac:dyDescent="0.25">
      <c r="B51" s="300"/>
    </row>
    <row r="52" spans="2:2" ht="15.75" customHeight="1" x14ac:dyDescent="0.25">
      <c r="B52" s="300"/>
    </row>
    <row r="53" spans="2:2" ht="15.75" customHeight="1" x14ac:dyDescent="0.25"/>
    <row r="54" spans="2:2" ht="15.75" customHeight="1" x14ac:dyDescent="0.25"/>
    <row r="55" spans="2:2" ht="15.75" customHeight="1" x14ac:dyDescent="0.25"/>
    <row r="56" spans="2:2" ht="15.75" customHeight="1" x14ac:dyDescent="0.25"/>
    <row r="57" spans="2:2" ht="15.75" customHeight="1" x14ac:dyDescent="0.25"/>
    <row r="58" spans="2:2" ht="15.75" customHeight="1" x14ac:dyDescent="0.25"/>
    <row r="59" spans="2:2" ht="15.75" customHeight="1" x14ac:dyDescent="0.25"/>
    <row r="60" spans="2:2" ht="15.75" customHeight="1" x14ac:dyDescent="0.25"/>
    <row r="61" spans="2:2" ht="15.75" customHeight="1" x14ac:dyDescent="0.25"/>
    <row r="62" spans="2:2" ht="15.75" customHeight="1" x14ac:dyDescent="0.25"/>
    <row r="63" spans="2:2" ht="15.75" customHeight="1" x14ac:dyDescent="0.25"/>
    <row r="64" spans="2:2"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26">
    <mergeCell ref="C2:E5"/>
    <mergeCell ref="C10:D10"/>
    <mergeCell ref="F10:G10"/>
    <mergeCell ref="I10:J10"/>
    <mergeCell ref="L10:M10"/>
    <mergeCell ref="C7:P8"/>
    <mergeCell ref="O10:P10"/>
    <mergeCell ref="F2:P2"/>
    <mergeCell ref="F3:P3"/>
    <mergeCell ref="F4:P4"/>
    <mergeCell ref="F5:I5"/>
    <mergeCell ref="J5:M5"/>
    <mergeCell ref="N5:P5"/>
    <mergeCell ref="F24:G25"/>
    <mergeCell ref="I24:J25"/>
    <mergeCell ref="C38:J39"/>
    <mergeCell ref="B41:B52"/>
    <mergeCell ref="C41:D42"/>
    <mergeCell ref="F41:G42"/>
    <mergeCell ref="I41:J42"/>
    <mergeCell ref="C24:D25"/>
    <mergeCell ref="L24:M25"/>
    <mergeCell ref="O24:P25"/>
    <mergeCell ref="L38:P39"/>
    <mergeCell ref="L41:M42"/>
    <mergeCell ref="O41:P42"/>
  </mergeCells>
  <pageMargins left="0.7" right="0.7" top="0.75" bottom="0.75" header="0" footer="0"/>
  <pageSetup orientation="landscape"/>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PAM  2020-2023</vt:lpstr>
      <vt:lpstr>PAM  AVANCE 2020</vt:lpstr>
      <vt:lpstr>PAM AVANCE 2021</vt:lpstr>
      <vt:lpstr>PAM AVANCE 2022</vt:lpstr>
      <vt:lpstr>PAM AVANCE 2023</vt:lpstr>
      <vt:lpstr>SEGUIMIENTO ANUAL</vt:lpstr>
      <vt:lpstr>RESUMEN POR PROYECTO A NUAL</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Livis</dc:creator>
  <cp:lastModifiedBy>Livis</cp:lastModifiedBy>
  <dcterms:created xsi:type="dcterms:W3CDTF">2021-12-16T20:55:45Z</dcterms:created>
  <dcterms:modified xsi:type="dcterms:W3CDTF">2022-09-07T16:36:33Z</dcterms:modified>
</cp:coreProperties>
</file>